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Лист1!$A$1:$R$158</definedName>
  </definedNames>
  <calcPr calcId="124519"/>
</workbook>
</file>

<file path=xl/calcChain.xml><?xml version="1.0" encoding="utf-8"?>
<calcChain xmlns="http://schemas.openxmlformats.org/spreadsheetml/2006/main">
  <c r="P143" i="1"/>
  <c r="P141"/>
  <c r="P138"/>
  <c r="P137"/>
  <c r="P136"/>
  <c r="P135"/>
  <c r="P134"/>
  <c r="P133"/>
  <c r="O129"/>
  <c r="M149"/>
  <c r="M148"/>
  <c r="M147"/>
  <c r="M146"/>
  <c r="M145"/>
  <c r="M144"/>
  <c r="G119"/>
  <c r="G129"/>
  <c r="K129"/>
  <c r="F129"/>
  <c r="F99"/>
  <c r="I99"/>
  <c r="H77"/>
  <c r="I77"/>
  <c r="Q74"/>
  <c r="O74"/>
  <c r="M74"/>
  <c r="J74" s="1"/>
  <c r="M58"/>
  <c r="M57" s="1"/>
  <c r="K58"/>
  <c r="K57" s="1"/>
  <c r="O51"/>
  <c r="M51"/>
  <c r="M50" s="1"/>
  <c r="K51"/>
  <c r="K50" s="1"/>
  <c r="J49"/>
  <c r="J48"/>
  <c r="J47"/>
  <c r="J46"/>
  <c r="M45"/>
  <c r="M43" s="1"/>
  <c r="K45"/>
  <c r="K43" s="1"/>
  <c r="K64" s="1"/>
  <c r="AG8" l="1"/>
  <c r="AG7"/>
  <c r="AG49" s="1"/>
  <c r="J21"/>
  <c r="I30"/>
  <c r="I41" s="1"/>
  <c r="H30"/>
  <c r="H41" s="1"/>
  <c r="Q51"/>
  <c r="Q43"/>
  <c r="J56"/>
  <c r="J71"/>
  <c r="J73"/>
  <c r="Q45" l="1"/>
  <c r="O45"/>
  <c r="O43" l="1"/>
  <c r="J43" s="1"/>
  <c r="J45"/>
  <c r="P129"/>
  <c r="M129"/>
  <c r="I129"/>
  <c r="L99"/>
  <c r="P119" l="1"/>
  <c r="O119"/>
  <c r="O140" s="1"/>
  <c r="M119"/>
  <c r="M140" s="1"/>
  <c r="K119"/>
  <c r="K140" s="1"/>
  <c r="I119"/>
  <c r="I140" s="1"/>
  <c r="G140"/>
  <c r="F119"/>
  <c r="F140" s="1"/>
  <c r="P109"/>
  <c r="O109"/>
  <c r="M109"/>
  <c r="K109"/>
  <c r="I109"/>
  <c r="G109"/>
  <c r="F109"/>
  <c r="P99"/>
  <c r="O99"/>
  <c r="M99"/>
  <c r="K99"/>
  <c r="G99"/>
  <c r="Q50"/>
  <c r="Q58"/>
  <c r="O58"/>
  <c r="Q41"/>
  <c r="O149"/>
  <c r="P149" s="1"/>
  <c r="O148"/>
  <c r="P148" s="1"/>
  <c r="O147"/>
  <c r="P147" s="1"/>
  <c r="O146"/>
  <c r="P146" s="1"/>
  <c r="O145"/>
  <c r="P145" s="1"/>
  <c r="O144"/>
  <c r="P144" s="1"/>
  <c r="P140" l="1"/>
  <c r="Q77"/>
  <c r="O77"/>
  <c r="M77"/>
  <c r="K77"/>
  <c r="J76"/>
  <c r="J63"/>
  <c r="J62"/>
  <c r="J61"/>
  <c r="J60"/>
  <c r="J59"/>
  <c r="J55"/>
  <c r="J54"/>
  <c r="J53"/>
  <c r="J52"/>
  <c r="O50"/>
  <c r="J50" l="1"/>
  <c r="J58"/>
  <c r="O57"/>
  <c r="O64" s="1"/>
  <c r="M64"/>
  <c r="Q57"/>
  <c r="O24"/>
  <c r="M24"/>
  <c r="K24"/>
  <c r="K30"/>
  <c r="M30"/>
  <c r="O30"/>
  <c r="Q30"/>
  <c r="J38"/>
  <c r="L133"/>
  <c r="K145"/>
  <c r="K146"/>
  <c r="K147"/>
  <c r="K148"/>
  <c r="K149"/>
  <c r="K144"/>
  <c r="I145"/>
  <c r="I146"/>
  <c r="I147"/>
  <c r="I148"/>
  <c r="I149"/>
  <c r="I144"/>
  <c r="G145"/>
  <c r="G146"/>
  <c r="G147"/>
  <c r="G148"/>
  <c r="G149"/>
  <c r="G144"/>
  <c r="F145"/>
  <c r="F146"/>
  <c r="F147"/>
  <c r="F148"/>
  <c r="F149"/>
  <c r="F144"/>
  <c r="L134"/>
  <c r="L145" s="1"/>
  <c r="L135"/>
  <c r="L146" s="1"/>
  <c r="L136"/>
  <c r="L137"/>
  <c r="L138"/>
  <c r="H134"/>
  <c r="H135"/>
  <c r="H136"/>
  <c r="H137"/>
  <c r="H138"/>
  <c r="H133"/>
  <c r="H129" s="1"/>
  <c r="L128"/>
  <c r="L126"/>
  <c r="L123"/>
  <c r="H128"/>
  <c r="H127"/>
  <c r="H126"/>
  <c r="H125"/>
  <c r="H124"/>
  <c r="H123"/>
  <c r="H119" s="1"/>
  <c r="L118"/>
  <c r="L117"/>
  <c r="L116"/>
  <c r="L115"/>
  <c r="L114"/>
  <c r="L113"/>
  <c r="L108"/>
  <c r="L107"/>
  <c r="L106"/>
  <c r="L105"/>
  <c r="L104"/>
  <c r="L103"/>
  <c r="H118"/>
  <c r="H117"/>
  <c r="H116"/>
  <c r="H115"/>
  <c r="H114"/>
  <c r="H107"/>
  <c r="H106"/>
  <c r="H105"/>
  <c r="H104"/>
  <c r="H103"/>
  <c r="H99" s="1"/>
  <c r="H113"/>
  <c r="H109" s="1"/>
  <c r="G54" i="2"/>
  <c r="D54"/>
  <c r="G53"/>
  <c r="D53"/>
  <c r="G52"/>
  <c r="D52"/>
  <c r="G51"/>
  <c r="D51"/>
  <c r="G50"/>
  <c r="D50"/>
  <c r="G49"/>
  <c r="D49"/>
  <c r="G48"/>
  <c r="G46"/>
  <c r="D46"/>
  <c r="G35"/>
  <c r="D35"/>
  <c r="G25"/>
  <c r="F25"/>
  <c r="E25"/>
  <c r="D25"/>
  <c r="C25"/>
  <c r="B25"/>
  <c r="G15"/>
  <c r="F15"/>
  <c r="E15"/>
  <c r="D15"/>
  <c r="C15"/>
  <c r="B15"/>
  <c r="G5"/>
  <c r="F5"/>
  <c r="E5"/>
  <c r="D5"/>
  <c r="D45"/>
  <c r="G45"/>
  <c r="Q24" i="1"/>
  <c r="J40"/>
  <c r="J39"/>
  <c r="J37"/>
  <c r="J36"/>
  <c r="J35"/>
  <c r="J32"/>
  <c r="J31"/>
  <c r="J29"/>
  <c r="J28"/>
  <c r="J27"/>
  <c r="J26"/>
  <c r="J51"/>
  <c r="L119" l="1"/>
  <c r="H140"/>
  <c r="L109"/>
  <c r="K41"/>
  <c r="L129"/>
  <c r="J30"/>
  <c r="J77"/>
  <c r="L148"/>
  <c r="L144"/>
  <c r="M41"/>
  <c r="Q64"/>
  <c r="J64" s="1"/>
  <c r="H149"/>
  <c r="H147"/>
  <c r="H145"/>
  <c r="H144"/>
  <c r="H148"/>
  <c r="H146"/>
  <c r="L149"/>
  <c r="L147"/>
  <c r="O41"/>
  <c r="J57"/>
  <c r="J24"/>
  <c r="L140" l="1"/>
  <c r="J41"/>
</calcChain>
</file>

<file path=xl/sharedStrings.xml><?xml version="1.0" encoding="utf-8"?>
<sst xmlns="http://schemas.openxmlformats.org/spreadsheetml/2006/main" count="688" uniqueCount="189">
  <si>
    <t xml:space="preserve">            Показники</t>
  </si>
  <si>
    <t>код</t>
  </si>
  <si>
    <t>рядка</t>
  </si>
  <si>
    <t>Факт</t>
  </si>
  <si>
    <t xml:space="preserve">минулого </t>
  </si>
  <si>
    <t>року</t>
  </si>
  <si>
    <t xml:space="preserve">Плановий </t>
  </si>
  <si>
    <t>рік,</t>
  </si>
  <si>
    <t>всього</t>
  </si>
  <si>
    <t>У тому числі поквартально</t>
  </si>
  <si>
    <t>I</t>
  </si>
  <si>
    <t>II</t>
  </si>
  <si>
    <t>III</t>
  </si>
  <si>
    <t>IV</t>
  </si>
  <si>
    <t>I.Надходження (доходи)</t>
  </si>
  <si>
    <t xml:space="preserve">договору  з Національною  службою  здоров'я </t>
  </si>
  <si>
    <t>України</t>
  </si>
  <si>
    <t>Надходження (доходи )відповідно до укладеного</t>
  </si>
  <si>
    <t>Надходження (доходи) за рахунок коштів місцевих</t>
  </si>
  <si>
    <t>бюджетів в тому числі:</t>
  </si>
  <si>
    <t>- медичної субвенції</t>
  </si>
  <si>
    <t>- за програмами</t>
  </si>
  <si>
    <t>- за договорами</t>
  </si>
  <si>
    <t>- інші</t>
  </si>
  <si>
    <t>Інші надходження (доходи) , в тому числі</t>
  </si>
  <si>
    <t>плата за послуги ,що надаються  згідно з основною діяльністю</t>
  </si>
  <si>
    <t xml:space="preserve">плата за оренду майна </t>
  </si>
  <si>
    <t>надходження від реалізації майна</t>
  </si>
  <si>
    <t>благодійні внески, гранти , дарунки</t>
  </si>
  <si>
    <t>депозити</t>
  </si>
  <si>
    <t>надходження від додаткової господарської діяльності</t>
  </si>
  <si>
    <t xml:space="preserve">Інші </t>
  </si>
  <si>
    <t>Усього надходження (доходи)</t>
  </si>
  <si>
    <t>II. Видатки</t>
  </si>
  <si>
    <t xml:space="preserve">Видатки за рахунок надходжень відвідповідно до укладеного </t>
  </si>
  <si>
    <t>договору  з Національною  службою  здоров'я , в тому числі:</t>
  </si>
  <si>
    <t>Поточні видатки</t>
  </si>
  <si>
    <t>оплата  праці</t>
  </si>
  <si>
    <t>нарахування на оплату праці</t>
  </si>
  <si>
    <t>інші поточні видатки</t>
  </si>
  <si>
    <t>Видатки за рахунок коштів місцевого бюджету</t>
  </si>
  <si>
    <t>оплата комунальних послуг та енергоносіїв</t>
  </si>
  <si>
    <t>капітальні видатки</t>
  </si>
  <si>
    <t>Видатки за рахунок інших надходжень:</t>
  </si>
  <si>
    <t>УСЬОГО ВИДАТКИ</t>
  </si>
  <si>
    <t>III.Фінансовий результат діяльності</t>
  </si>
  <si>
    <t>Фінансовий результат, у тому числі:</t>
  </si>
  <si>
    <t>нерозподілені доходи</t>
  </si>
  <si>
    <t>резервний фонд</t>
  </si>
  <si>
    <t>IV. Обов'язкові платежі до бюджету</t>
  </si>
  <si>
    <t>податок на додану вартість</t>
  </si>
  <si>
    <t>військовий збір</t>
  </si>
  <si>
    <t>плата за землю</t>
  </si>
  <si>
    <t>податок на дохід з фізичних осіб</t>
  </si>
  <si>
    <t xml:space="preserve">єдиний податок на загальнообовязкове державне </t>
  </si>
  <si>
    <t xml:space="preserve">соціальне страхування </t>
  </si>
  <si>
    <t>Усього  податків, зборів та платежів</t>
  </si>
  <si>
    <t>V.Додаткова інформація</t>
  </si>
  <si>
    <t xml:space="preserve">Фонд заробітної плати </t>
  </si>
  <si>
    <t>Середня заробітна плата 1 працівника</t>
  </si>
  <si>
    <t>Кількість населення , яке обслуговується</t>
  </si>
  <si>
    <t>Первісна вартість основних фондів</t>
  </si>
  <si>
    <t>Податкова заборгованість</t>
  </si>
  <si>
    <t>Заборгованість перед працівниками за заробітною платою</t>
  </si>
  <si>
    <t>від ______________ №____</t>
  </si>
  <si>
    <t>інші (екологічний податок)</t>
  </si>
  <si>
    <t xml:space="preserve">              ТЕРЕБОВЛЯНСЬКОЇ РАЙОННОЇ РАДИ " ТЕРЕБОВЛЯНСЬКА ЦЕНТРАЛЬНА РАЙОННА ЛІКАРНЯ"</t>
  </si>
  <si>
    <t>____________________________________</t>
  </si>
  <si>
    <t>готівкові  благодійні внески</t>
  </si>
  <si>
    <t>в т.ч.:</t>
  </si>
  <si>
    <t>Штатна чисельність працівників</t>
  </si>
  <si>
    <t>за "зеленим " списком</t>
  </si>
  <si>
    <t>за "червоним "списком</t>
  </si>
  <si>
    <t>Найменування показника</t>
  </si>
  <si>
    <t>Дані минулого року</t>
  </si>
  <si>
    <t>Прогноз на поточний рік</t>
  </si>
  <si>
    <t>Плановий рік</t>
  </si>
  <si>
    <t xml:space="preserve">на </t>
  </si>
  <si>
    <t>поча</t>
  </si>
  <si>
    <t>ток</t>
  </si>
  <si>
    <t xml:space="preserve">кінець </t>
  </si>
  <si>
    <t>звітного року</t>
  </si>
  <si>
    <t>середньо</t>
  </si>
  <si>
    <t>річна</t>
  </si>
  <si>
    <t>на</t>
  </si>
  <si>
    <t>початок</t>
  </si>
  <si>
    <t>кінець</t>
  </si>
  <si>
    <t xml:space="preserve">звітного </t>
  </si>
  <si>
    <t>періоду</t>
  </si>
  <si>
    <t xml:space="preserve">Штатна чисельність працівників(од.), у тому числі </t>
  </si>
  <si>
    <t>директор</t>
  </si>
  <si>
    <t>Заступник директора</t>
  </si>
  <si>
    <t>Медичний директор</t>
  </si>
  <si>
    <t>лікарі</t>
  </si>
  <si>
    <t>з них по поліклінічних відділеннях лікарень, ж/к</t>
  </si>
  <si>
    <t>фахівці з базовою та неповною вищою освітою</t>
  </si>
  <si>
    <t>молодший медичний персонал</t>
  </si>
  <si>
    <t>спеціалісти (немедики)</t>
  </si>
  <si>
    <t>інший персонал</t>
  </si>
  <si>
    <t>Фактична чисельність працівників (од.), у тому числі:</t>
  </si>
  <si>
    <t>Фізичні особи, у тому числі :</t>
  </si>
  <si>
    <t>Фонд оплати праці, ( тис.грн.) , у тому числі:</t>
  </si>
  <si>
    <t xml:space="preserve">Середньомісячні витрати на оплату праці одного </t>
  </si>
  <si>
    <t>VI. Дані про персонал та витрати на оплату праці</t>
  </si>
  <si>
    <t>Дані минулого року (4кв)</t>
  </si>
  <si>
    <t>Прогноз на поточний рік (кв)</t>
  </si>
  <si>
    <t>на початок року (4кв)</t>
  </si>
  <si>
    <t>на кінець звітного періоду</t>
  </si>
  <si>
    <t>середньоріч на</t>
  </si>
  <si>
    <t>на початок року (кв)</t>
  </si>
  <si>
    <t>на початок року</t>
  </si>
  <si>
    <t>Штатна чисельність працівників (од.), у тому числі:</t>
  </si>
  <si>
    <t>х</t>
  </si>
  <si>
    <t>фахівці з базовою та неповною вищою медичною освітою</t>
  </si>
  <si>
    <t>Фізичні особи, у тому числі:</t>
  </si>
  <si>
    <t>Фонд оплати праці, (тис.грн.), у тому числі:</t>
  </si>
  <si>
    <t>Середньомісячні витрати на оплату праці одного працівника (грн.), усього, у тому числі:</t>
  </si>
  <si>
    <t xml:space="preserve">Головний бухгалтер                              </t>
  </si>
  <si>
    <t>М.П.</t>
  </si>
  <si>
    <t>Директор КНП ТРР "Теребовлянська ЦРЛ"</t>
  </si>
  <si>
    <t>Никеруй М.С.</t>
  </si>
  <si>
    <t>Шелепило Г.Ю.</t>
  </si>
  <si>
    <t>Затверджено:</t>
  </si>
  <si>
    <t>одиниця виміру :тис.грн.</t>
  </si>
  <si>
    <t>працівника (тис. грн.),усього, у тому числі:</t>
  </si>
  <si>
    <t>на 01.01.19</t>
  </si>
  <si>
    <t xml:space="preserve">Фінансовий </t>
  </si>
  <si>
    <t>план</t>
  </si>
  <si>
    <t xml:space="preserve">поточного </t>
  </si>
  <si>
    <t>Прогноз на</t>
  </si>
  <si>
    <t>поточний рік</t>
  </si>
  <si>
    <t xml:space="preserve"> </t>
  </si>
  <si>
    <t>(підпис)                                                                                 (П.І.Б.)</t>
  </si>
  <si>
    <t>(підпис)                                                                                (П.І.Б.)</t>
  </si>
  <si>
    <t xml:space="preserve">Додаток </t>
  </si>
  <si>
    <t>до рішення районної ради  від_________2020 року №________</t>
  </si>
  <si>
    <t xml:space="preserve">ЗМІНЕНИЙ ФІНАНСОВИЙ ПЛАН КОМУНАЛЬНОГО НЕКОМЕРЦІЙНОГО ПІДПРИЄМСТВА </t>
  </si>
  <si>
    <t>VI.Дані про персонал та витрати на оплату праці</t>
  </si>
  <si>
    <t xml:space="preserve">на   2021  рік </t>
  </si>
  <si>
    <t xml:space="preserve">НСЗУ </t>
  </si>
  <si>
    <t xml:space="preserve">бензин </t>
  </si>
  <si>
    <t>запчастини</t>
  </si>
  <si>
    <t>канцтовари</t>
  </si>
  <si>
    <t>будматеріали</t>
  </si>
  <si>
    <t>меблі</t>
  </si>
  <si>
    <t>оргтехніка</t>
  </si>
  <si>
    <t>марки</t>
  </si>
  <si>
    <t>сантехніка</t>
  </si>
  <si>
    <t>наркотики</t>
  </si>
  <si>
    <t xml:space="preserve">медикаменти </t>
  </si>
  <si>
    <t>реактиви</t>
  </si>
  <si>
    <t xml:space="preserve">вр мед приз </t>
  </si>
  <si>
    <t>зіз</t>
  </si>
  <si>
    <t>дезинфікуючі</t>
  </si>
  <si>
    <t xml:space="preserve">молочні </t>
  </si>
  <si>
    <t>кури</t>
  </si>
  <si>
    <t>крупи</t>
  </si>
  <si>
    <t>яйця</t>
  </si>
  <si>
    <t xml:space="preserve">мясні вироби </t>
  </si>
  <si>
    <t xml:space="preserve">хлібобулочні </t>
  </si>
  <si>
    <t xml:space="preserve">риба </t>
  </si>
  <si>
    <t>овочі</t>
  </si>
  <si>
    <t>охорона</t>
  </si>
  <si>
    <t xml:space="preserve">дератизація </t>
  </si>
  <si>
    <t>зв'язок</t>
  </si>
  <si>
    <t xml:space="preserve">обслуговування програм </t>
  </si>
  <si>
    <t>олія</t>
  </si>
  <si>
    <t xml:space="preserve">інші продукти </t>
  </si>
  <si>
    <t>обслуговування котельні</t>
  </si>
  <si>
    <t>утилізація відходів</t>
  </si>
  <si>
    <t>повірка апаратури</t>
  </si>
  <si>
    <t>ремонт апар</t>
  </si>
  <si>
    <t xml:space="preserve">передплпта </t>
  </si>
  <si>
    <t>сес</t>
  </si>
  <si>
    <t>викачка</t>
  </si>
  <si>
    <t>ліцензія</t>
  </si>
  <si>
    <t>ремонт примішень</t>
  </si>
  <si>
    <t xml:space="preserve">місцеві кошти </t>
  </si>
  <si>
    <t>трансплантація</t>
  </si>
  <si>
    <t>безглютени</t>
  </si>
  <si>
    <t>послуги ( мамографія)</t>
  </si>
  <si>
    <t xml:space="preserve">спецкошти </t>
  </si>
  <si>
    <t xml:space="preserve">матеріали предмети </t>
  </si>
  <si>
    <t>інші</t>
  </si>
  <si>
    <t>електроматеріали</t>
  </si>
  <si>
    <t>на 01.01.2021</t>
  </si>
  <si>
    <t>на 01.04.2021</t>
  </si>
  <si>
    <t>на  01.07.2021</t>
  </si>
  <si>
    <t>на  01. 10. 2021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</si>
</sst>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i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8.5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i/>
      <sz val="14"/>
      <name val="Calibri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16"/>
      <color indexed="8"/>
      <name val="Calibri"/>
      <family val="2"/>
      <charset val="204"/>
    </font>
    <font>
      <b/>
      <i/>
      <sz val="16"/>
      <name val="Calibri"/>
      <family val="2"/>
      <charset val="204"/>
    </font>
    <font>
      <i/>
      <sz val="14"/>
      <color theme="1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b/>
      <i/>
      <sz val="14"/>
      <name val="Calibri"/>
      <family val="2"/>
      <charset val="204"/>
    </font>
    <font>
      <b/>
      <sz val="14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39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0" fillId="0" borderId="0" xfId="0" applyAlignment="1"/>
    <xf numFmtId="0" fontId="1" fillId="0" borderId="0" xfId="0" applyFont="1" applyAlignment="1"/>
    <xf numFmtId="0" fontId="4" fillId="0" borderId="0" xfId="0" applyFont="1" applyBorder="1"/>
    <xf numFmtId="0" fontId="6" fillId="0" borderId="0" xfId="0" applyFont="1" applyAlignment="1">
      <alignment horizontal="left" vertical="center" inden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1" fontId="9" fillId="0" borderId="17" xfId="0" applyNumberFormat="1" applyFont="1" applyBorder="1" applyAlignment="1">
      <alignment vertical="center" wrapText="1"/>
    </xf>
    <xf numFmtId="0" fontId="11" fillId="0" borderId="0" xfId="0" applyFont="1" applyBorder="1" applyAlignment="1"/>
    <xf numFmtId="0" fontId="12" fillId="0" borderId="0" xfId="0" applyFont="1" applyAlignment="1"/>
    <xf numFmtId="0" fontId="13" fillId="0" borderId="9" xfId="0" applyFont="1" applyBorder="1" applyAlignment="1"/>
    <xf numFmtId="0" fontId="14" fillId="0" borderId="0" xfId="0" applyFont="1" applyAlignment="1"/>
    <xf numFmtId="0" fontId="13" fillId="0" borderId="0" xfId="0" applyFont="1"/>
    <xf numFmtId="0" fontId="12" fillId="0" borderId="0" xfId="0" applyFont="1"/>
    <xf numFmtId="0" fontId="15" fillId="0" borderId="0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0" borderId="0" xfId="0" applyFont="1"/>
    <xf numFmtId="0" fontId="17" fillId="0" borderId="0" xfId="0" applyFont="1"/>
    <xf numFmtId="0" fontId="19" fillId="0" borderId="0" xfId="0" applyFont="1"/>
    <xf numFmtId="0" fontId="13" fillId="0" borderId="0" xfId="0" applyFont="1" applyBorder="1" applyAlignment="1"/>
    <xf numFmtId="0" fontId="4" fillId="0" borderId="14" xfId="0" applyFont="1" applyBorder="1" applyAlignment="1">
      <alignment horizontal="center"/>
    </xf>
    <xf numFmtId="0" fontId="20" fillId="0" borderId="8" xfId="0" applyFont="1" applyBorder="1"/>
    <xf numFmtId="0" fontId="20" fillId="0" borderId="1" xfId="0" applyFont="1" applyBorder="1"/>
    <xf numFmtId="0" fontId="20" fillId="0" borderId="13" xfId="0" applyFont="1" applyBorder="1"/>
    <xf numFmtId="0" fontId="20" fillId="0" borderId="2" xfId="0" applyFont="1" applyBorder="1"/>
    <xf numFmtId="0" fontId="20" fillId="0" borderId="3" xfId="0" applyFont="1" applyBorder="1"/>
    <xf numFmtId="0" fontId="20" fillId="0" borderId="14" xfId="0" applyFont="1" applyBorder="1"/>
    <xf numFmtId="0" fontId="20" fillId="0" borderId="0" xfId="0" applyFont="1" applyBorder="1"/>
    <xf numFmtId="0" fontId="20" fillId="0" borderId="0" xfId="0" applyFont="1" applyFill="1" applyBorder="1"/>
    <xf numFmtId="0" fontId="20" fillId="0" borderId="4" xfId="0" applyFont="1" applyBorder="1"/>
    <xf numFmtId="0" fontId="20" fillId="0" borderId="17" xfId="0" applyFont="1" applyBorder="1" applyAlignment="1">
      <alignment horizontal="center"/>
    </xf>
    <xf numFmtId="0" fontId="20" fillId="0" borderId="11" xfId="0" applyFont="1" applyBorder="1"/>
    <xf numFmtId="0" fontId="20" fillId="0" borderId="12" xfId="0" applyFont="1" applyBorder="1"/>
    <xf numFmtId="0" fontId="20" fillId="0" borderId="16" xfId="0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14" xfId="0" applyFont="1" applyBorder="1"/>
    <xf numFmtId="0" fontId="3" fillId="0" borderId="9" xfId="0" applyFont="1" applyBorder="1"/>
    <xf numFmtId="0" fontId="20" fillId="0" borderId="18" xfId="0" applyFont="1" applyBorder="1"/>
    <xf numFmtId="49" fontId="20" fillId="0" borderId="21" xfId="0" applyNumberFormat="1" applyFont="1" applyBorder="1"/>
    <xf numFmtId="2" fontId="23" fillId="0" borderId="12" xfId="0" applyNumberFormat="1" applyFont="1" applyBorder="1" applyAlignment="1">
      <alignment horizontal="center"/>
    </xf>
    <xf numFmtId="2" fontId="23" fillId="0" borderId="12" xfId="0" applyNumberFormat="1" applyFont="1" applyBorder="1"/>
    <xf numFmtId="2" fontId="20" fillId="0" borderId="12" xfId="0" applyNumberFormat="1" applyFont="1" applyBorder="1"/>
    <xf numFmtId="49" fontId="20" fillId="0" borderId="11" xfId="0" applyNumberFormat="1" applyFont="1" applyBorder="1"/>
    <xf numFmtId="49" fontId="20" fillId="0" borderId="3" xfId="0" applyNumberFormat="1" applyFont="1" applyBorder="1"/>
    <xf numFmtId="49" fontId="20" fillId="0" borderId="0" xfId="0" applyNumberFormat="1" applyFont="1" applyBorder="1"/>
    <xf numFmtId="2" fontId="23" fillId="0" borderId="14" xfId="0" applyNumberFormat="1" applyFont="1" applyBorder="1" applyAlignment="1">
      <alignment horizontal="center"/>
    </xf>
    <xf numFmtId="2" fontId="23" fillId="0" borderId="14" xfId="0" applyNumberFormat="1" applyFont="1" applyBorder="1"/>
    <xf numFmtId="0" fontId="3" fillId="0" borderId="11" xfId="0" applyFont="1" applyBorder="1"/>
    <xf numFmtId="0" fontId="3" fillId="0" borderId="12" xfId="0" applyFont="1" applyBorder="1"/>
    <xf numFmtId="0" fontId="20" fillId="0" borderId="21" xfId="0" applyFont="1" applyBorder="1"/>
    <xf numFmtId="2" fontId="24" fillId="0" borderId="14" xfId="0" applyNumberFormat="1" applyFont="1" applyBorder="1"/>
    <xf numFmtId="0" fontId="25" fillId="0" borderId="21" xfId="0" applyFont="1" applyBorder="1"/>
    <xf numFmtId="0" fontId="25" fillId="0" borderId="11" xfId="0" applyFont="1" applyBorder="1"/>
    <xf numFmtId="0" fontId="25" fillId="0" borderId="12" xfId="0" applyFont="1" applyBorder="1"/>
    <xf numFmtId="2" fontId="25" fillId="0" borderId="12" xfId="0" applyNumberFormat="1" applyFont="1" applyBorder="1" applyAlignment="1">
      <alignment horizontal="center"/>
    </xf>
    <xf numFmtId="2" fontId="20" fillId="0" borderId="18" xfId="0" applyNumberFormat="1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15" xfId="0" applyFont="1" applyBorder="1"/>
    <xf numFmtId="0" fontId="20" fillId="0" borderId="15" xfId="0" applyFont="1" applyBorder="1"/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0" fillId="0" borderId="5" xfId="0" applyFont="1" applyBorder="1"/>
    <xf numFmtId="0" fontId="20" fillId="0" borderId="6" xfId="0" applyFont="1" applyBorder="1"/>
    <xf numFmtId="0" fontId="3" fillId="0" borderId="3" xfId="0" applyFont="1" applyFill="1" applyBorder="1"/>
    <xf numFmtId="2" fontId="4" fillId="0" borderId="17" xfId="0" applyNumberFormat="1" applyFont="1" applyBorder="1"/>
    <xf numFmtId="0" fontId="3" fillId="0" borderId="21" xfId="0" applyFont="1" applyFill="1" applyBorder="1"/>
    <xf numFmtId="0" fontId="20" fillId="0" borderId="17" xfId="0" applyFont="1" applyBorder="1"/>
    <xf numFmtId="2" fontId="20" fillId="0" borderId="17" xfId="0" applyNumberFormat="1" applyFont="1" applyBorder="1"/>
    <xf numFmtId="0" fontId="20" fillId="0" borderId="23" xfId="0" applyFont="1" applyBorder="1"/>
    <xf numFmtId="2" fontId="23" fillId="0" borderId="20" xfId="0" applyNumberFormat="1" applyFont="1" applyBorder="1" applyAlignment="1">
      <alignment horizontal="center"/>
    </xf>
    <xf numFmtId="2" fontId="23" fillId="0" borderId="20" xfId="0" applyNumberFormat="1" applyFont="1" applyBorder="1"/>
    <xf numFmtId="0" fontId="3" fillId="0" borderId="22" xfId="0" applyFont="1" applyFill="1" applyBorder="1"/>
    <xf numFmtId="0" fontId="20" fillId="0" borderId="14" xfId="0" applyFont="1" applyBorder="1" applyAlignment="1">
      <alignment horizontal="center"/>
    </xf>
    <xf numFmtId="0" fontId="20" fillId="0" borderId="24" xfId="0" applyFont="1" applyFill="1" applyBorder="1"/>
    <xf numFmtId="0" fontId="20" fillId="0" borderId="19" xfId="0" applyFont="1" applyBorder="1"/>
    <xf numFmtId="0" fontId="3" fillId="0" borderId="19" xfId="0" applyFont="1" applyBorder="1"/>
    <xf numFmtId="0" fontId="3" fillId="0" borderId="20" xfId="0" applyFont="1" applyBorder="1"/>
    <xf numFmtId="0" fontId="20" fillId="0" borderId="20" xfId="0" applyFont="1" applyBorder="1"/>
    <xf numFmtId="0" fontId="20" fillId="0" borderId="20" xfId="0" applyFont="1" applyBorder="1" applyAlignment="1">
      <alignment horizontal="center"/>
    </xf>
    <xf numFmtId="0" fontId="20" fillId="0" borderId="21" xfId="0" applyFont="1" applyFill="1" applyBorder="1"/>
    <xf numFmtId="0" fontId="20" fillId="0" borderId="12" xfId="0" applyFont="1" applyBorder="1" applyAlignment="1">
      <alignment horizontal="center"/>
    </xf>
    <xf numFmtId="0" fontId="20" fillId="0" borderId="9" xfId="0" applyFont="1" applyBorder="1"/>
    <xf numFmtId="0" fontId="20" fillId="0" borderId="10" xfId="0" applyFont="1" applyBorder="1"/>
    <xf numFmtId="0" fontId="20" fillId="0" borderId="3" xfId="0" applyFont="1" applyFill="1" applyBorder="1"/>
    <xf numFmtId="2" fontId="23" fillId="0" borderId="23" xfId="0" applyNumberFormat="1" applyFont="1" applyBorder="1" applyAlignment="1">
      <alignment horizontal="center"/>
    </xf>
    <xf numFmtId="0" fontId="20" fillId="0" borderId="22" xfId="0" applyFont="1" applyFill="1" applyBorder="1"/>
    <xf numFmtId="2" fontId="23" fillId="0" borderId="27" xfId="0" applyNumberFormat="1" applyFont="1" applyBorder="1" applyAlignment="1">
      <alignment horizontal="center"/>
    </xf>
    <xf numFmtId="2" fontId="21" fillId="0" borderId="12" xfId="0" applyNumberFormat="1" applyFont="1" applyBorder="1"/>
    <xf numFmtId="0" fontId="4" fillId="0" borderId="14" xfId="0" applyFont="1" applyBorder="1"/>
    <xf numFmtId="0" fontId="4" fillId="0" borderId="4" xfId="0" applyFont="1" applyBorder="1"/>
    <xf numFmtId="0" fontId="20" fillId="0" borderId="5" xfId="0" applyFont="1" applyFill="1" applyBorder="1"/>
    <xf numFmtId="0" fontId="20" fillId="0" borderId="15" xfId="0" applyFont="1" applyBorder="1" applyAlignment="1">
      <alignment horizontal="center"/>
    </xf>
    <xf numFmtId="0" fontId="20" fillId="0" borderId="7" xfId="0" applyFont="1" applyBorder="1"/>
    <xf numFmtId="0" fontId="20" fillId="0" borderId="24" xfId="0" applyFont="1" applyBorder="1"/>
    <xf numFmtId="0" fontId="20" fillId="0" borderId="0" xfId="0" applyFont="1"/>
    <xf numFmtId="0" fontId="20" fillId="0" borderId="23" xfId="0" applyFont="1" applyBorder="1" applyAlignment="1"/>
    <xf numFmtId="0" fontId="20" fillId="0" borderId="30" xfId="0" applyFont="1" applyBorder="1" applyAlignment="1"/>
    <xf numFmtId="0" fontId="20" fillId="0" borderId="29" xfId="0" applyFont="1" applyBorder="1" applyAlignment="1"/>
    <xf numFmtId="0" fontId="20" fillId="0" borderId="31" xfId="0" applyFont="1" applyBorder="1" applyAlignment="1"/>
    <xf numFmtId="0" fontId="20" fillId="0" borderId="22" xfId="0" applyFont="1" applyBorder="1"/>
    <xf numFmtId="0" fontId="20" fillId="0" borderId="27" xfId="0" applyFont="1" applyBorder="1" applyAlignment="1"/>
    <xf numFmtId="0" fontId="20" fillId="0" borderId="32" xfId="0" applyFont="1" applyBorder="1" applyAlignment="1"/>
    <xf numFmtId="0" fontId="20" fillId="0" borderId="33" xfId="0" applyFont="1" applyBorder="1"/>
    <xf numFmtId="164" fontId="20" fillId="0" borderId="17" xfId="0" applyNumberFormat="1" applyFont="1" applyBorder="1"/>
    <xf numFmtId="164" fontId="20" fillId="0" borderId="33" xfId="0" applyNumberFormat="1" applyFont="1" applyBorder="1"/>
    <xf numFmtId="1" fontId="20" fillId="0" borderId="17" xfId="0" applyNumberFormat="1" applyFont="1" applyBorder="1"/>
    <xf numFmtId="1" fontId="20" fillId="0" borderId="33" xfId="0" applyNumberFormat="1" applyFont="1" applyBorder="1"/>
    <xf numFmtId="0" fontId="20" fillId="0" borderId="27" xfId="0" applyFont="1" applyBorder="1"/>
    <xf numFmtId="0" fontId="20" fillId="0" borderId="34" xfId="0" applyFont="1" applyBorder="1"/>
    <xf numFmtId="0" fontId="20" fillId="0" borderId="35" xfId="0" applyFont="1" applyBorder="1"/>
    <xf numFmtId="0" fontId="20" fillId="0" borderId="28" xfId="0" applyFont="1" applyBorder="1"/>
    <xf numFmtId="164" fontId="20" fillId="0" borderId="36" xfId="0" applyNumberFormat="1" applyFont="1" applyBorder="1"/>
    <xf numFmtId="0" fontId="20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3" fillId="0" borderId="8" xfId="0" applyFont="1" applyBorder="1"/>
    <xf numFmtId="0" fontId="3" fillId="0" borderId="1" xfId="0" applyFont="1" applyBorder="1"/>
    <xf numFmtId="0" fontId="3" fillId="0" borderId="13" xfId="0" applyFont="1" applyBorder="1"/>
    <xf numFmtId="2" fontId="23" fillId="0" borderId="18" xfId="0" applyNumberFormat="1" applyFont="1" applyBorder="1" applyAlignment="1">
      <alignment horizontal="center"/>
    </xf>
    <xf numFmtId="2" fontId="23" fillId="0" borderId="18" xfId="0" applyNumberFormat="1" applyFont="1" applyBorder="1"/>
    <xf numFmtId="49" fontId="20" fillId="0" borderId="19" xfId="0" applyNumberFormat="1" applyFont="1" applyBorder="1"/>
    <xf numFmtId="0" fontId="3" fillId="0" borderId="47" xfId="0" applyFont="1" applyBorder="1"/>
    <xf numFmtId="0" fontId="3" fillId="0" borderId="48" xfId="0" applyFont="1" applyBorder="1"/>
    <xf numFmtId="0" fontId="3" fillId="0" borderId="49" xfId="0" applyFont="1" applyBorder="1"/>
    <xf numFmtId="0" fontId="20" fillId="0" borderId="49" xfId="0" applyFont="1" applyBorder="1"/>
    <xf numFmtId="2" fontId="22" fillId="0" borderId="49" xfId="0" applyNumberFormat="1" applyFont="1" applyBorder="1" applyAlignment="1">
      <alignment horizontal="center"/>
    </xf>
    <xf numFmtId="2" fontId="22" fillId="0" borderId="49" xfId="0" applyNumberFormat="1" applyFont="1" applyBorder="1"/>
    <xf numFmtId="2" fontId="3" fillId="0" borderId="49" xfId="0" applyNumberFormat="1" applyFont="1" applyBorder="1"/>
    <xf numFmtId="49" fontId="20" fillId="0" borderId="24" xfId="0" applyNumberFormat="1" applyFont="1" applyBorder="1"/>
    <xf numFmtId="49" fontId="20" fillId="0" borderId="22" xfId="0" applyNumberFormat="1" applyFont="1" applyBorder="1"/>
    <xf numFmtId="0" fontId="29" fillId="0" borderId="47" xfId="0" applyFont="1" applyBorder="1"/>
    <xf numFmtId="0" fontId="29" fillId="0" borderId="48" xfId="0" applyFont="1" applyBorder="1"/>
    <xf numFmtId="0" fontId="29" fillId="0" borderId="49" xfId="0" applyFont="1" applyBorder="1"/>
    <xf numFmtId="2" fontId="30" fillId="0" borderId="49" xfId="0" applyNumberFormat="1" applyFont="1" applyBorder="1"/>
    <xf numFmtId="2" fontId="29" fillId="0" borderId="49" xfId="0" applyNumberFormat="1" applyFont="1" applyBorder="1"/>
    <xf numFmtId="0" fontId="4" fillId="0" borderId="22" xfId="0" applyFont="1" applyBorder="1"/>
    <xf numFmtId="0" fontId="4" fillId="0" borderId="9" xfId="0" applyFont="1" applyBorder="1"/>
    <xf numFmtId="0" fontId="23" fillId="0" borderId="18" xfId="0" applyFont="1" applyBorder="1" applyAlignment="1">
      <alignment horizontal="center"/>
    </xf>
    <xf numFmtId="0" fontId="4" fillId="0" borderId="24" xfId="0" applyFont="1" applyBorder="1"/>
    <xf numFmtId="0" fontId="4" fillId="0" borderId="19" xfId="0" applyFont="1" applyBorder="1"/>
    <xf numFmtId="0" fontId="23" fillId="0" borderId="20" xfId="0" applyFont="1" applyBorder="1" applyAlignment="1">
      <alignment horizontal="center"/>
    </xf>
    <xf numFmtId="2" fontId="4" fillId="0" borderId="27" xfId="0" applyNumberFormat="1" applyFont="1" applyBorder="1"/>
    <xf numFmtId="0" fontId="3" fillId="0" borderId="47" xfId="0" applyFont="1" applyFill="1" applyBorder="1"/>
    <xf numFmtId="2" fontId="26" fillId="0" borderId="52" xfId="0" applyNumberFormat="1" applyFont="1" applyBorder="1"/>
    <xf numFmtId="0" fontId="31" fillId="0" borderId="9" xfId="0" applyFont="1" applyBorder="1"/>
    <xf numFmtId="0" fontId="31" fillId="0" borderId="18" xfId="0" applyFont="1" applyBorder="1"/>
    <xf numFmtId="2" fontId="32" fillId="0" borderId="18" xfId="0" applyNumberFormat="1" applyFont="1" applyBorder="1" applyAlignment="1">
      <alignment horizontal="center"/>
    </xf>
    <xf numFmtId="2" fontId="32" fillId="0" borderId="18" xfId="0" applyNumberFormat="1" applyFont="1" applyBorder="1"/>
    <xf numFmtId="0" fontId="31" fillId="0" borderId="19" xfId="0" applyFont="1" applyBorder="1"/>
    <xf numFmtId="0" fontId="31" fillId="0" borderId="20" xfId="0" applyFont="1" applyBorder="1"/>
    <xf numFmtId="2" fontId="32" fillId="0" borderId="20" xfId="0" applyNumberFormat="1" applyFont="1" applyBorder="1" applyAlignment="1">
      <alignment horizontal="center"/>
    </xf>
    <xf numFmtId="2" fontId="32" fillId="0" borderId="20" xfId="0" applyNumberFormat="1" applyFont="1" applyBorder="1"/>
    <xf numFmtId="2" fontId="4" fillId="0" borderId="23" xfId="0" applyNumberFormat="1" applyFont="1" applyBorder="1"/>
    <xf numFmtId="0" fontId="23" fillId="0" borderId="20" xfId="0" applyFont="1" applyBorder="1"/>
    <xf numFmtId="0" fontId="29" fillId="0" borderId="47" xfId="0" applyFont="1" applyFill="1" applyBorder="1"/>
    <xf numFmtId="0" fontId="31" fillId="0" borderId="49" xfId="0" applyFont="1" applyBorder="1"/>
    <xf numFmtId="2" fontId="33" fillId="0" borderId="49" xfId="0" applyNumberFormat="1" applyFont="1" applyBorder="1" applyAlignment="1">
      <alignment horizontal="center"/>
    </xf>
    <xf numFmtId="2" fontId="29" fillId="0" borderId="52" xfId="0" applyNumberFormat="1" applyFont="1" applyBorder="1"/>
    <xf numFmtId="2" fontId="34" fillId="0" borderId="12" xfId="0" applyNumberFormat="1" applyFont="1" applyBorder="1"/>
    <xf numFmtId="0" fontId="20" fillId="0" borderId="23" xfId="0" applyFont="1" applyBorder="1" applyAlignment="1">
      <alignment horizontal="center"/>
    </xf>
    <xf numFmtId="164" fontId="20" fillId="0" borderId="27" xfId="0" applyNumberFormat="1" applyFont="1" applyBorder="1"/>
    <xf numFmtId="164" fontId="20" fillId="0" borderId="32" xfId="0" applyNumberFormat="1" applyFont="1" applyBorder="1"/>
    <xf numFmtId="164" fontId="31" fillId="0" borderId="52" xfId="0" applyNumberFormat="1" applyFont="1" applyBorder="1"/>
    <xf numFmtId="164" fontId="31" fillId="0" borderId="52" xfId="0" applyNumberFormat="1" applyFont="1" applyBorder="1" applyAlignment="1"/>
    <xf numFmtId="0" fontId="20" fillId="0" borderId="30" xfId="0" applyFont="1" applyBorder="1"/>
    <xf numFmtId="164" fontId="31" fillId="0" borderId="54" xfId="0" applyNumberFormat="1" applyFont="1" applyBorder="1" applyAlignment="1"/>
    <xf numFmtId="1" fontId="20" fillId="0" borderId="27" xfId="0" applyNumberFormat="1" applyFont="1" applyBorder="1"/>
    <xf numFmtId="1" fontId="20" fillId="0" borderId="32" xfId="0" applyNumberFormat="1" applyFont="1" applyBorder="1"/>
    <xf numFmtId="0" fontId="31" fillId="0" borderId="52" xfId="0" applyFont="1" applyBorder="1"/>
    <xf numFmtId="0" fontId="31" fillId="0" borderId="54" xfId="0" applyFont="1" applyBorder="1"/>
    <xf numFmtId="0" fontId="20" fillId="0" borderId="32" xfId="0" applyFont="1" applyBorder="1"/>
    <xf numFmtId="0" fontId="20" fillId="0" borderId="52" xfId="0" applyFont="1" applyBorder="1"/>
    <xf numFmtId="2" fontId="20" fillId="0" borderId="52" xfId="0" applyNumberFormat="1" applyFont="1" applyBorder="1"/>
    <xf numFmtId="2" fontId="20" fillId="0" borderId="54" xfId="0" applyNumberFormat="1" applyFont="1" applyBorder="1"/>
    <xf numFmtId="0" fontId="20" fillId="0" borderId="43" xfId="0" applyFont="1" applyBorder="1"/>
    <xf numFmtId="2" fontId="20" fillId="0" borderId="43" xfId="0" applyNumberFormat="1" applyFont="1" applyBorder="1"/>
    <xf numFmtId="2" fontId="31" fillId="0" borderId="52" xfId="0" applyNumberFormat="1" applyFont="1" applyBorder="1"/>
    <xf numFmtId="2" fontId="31" fillId="0" borderId="52" xfId="0" applyNumberFormat="1" applyFont="1" applyBorder="1" applyAlignment="1"/>
    <xf numFmtId="2" fontId="31" fillId="0" borderId="49" xfId="0" applyNumberFormat="1" applyFont="1" applyBorder="1" applyAlignment="1"/>
    <xf numFmtId="2" fontId="31" fillId="0" borderId="51" xfId="0" applyNumberFormat="1" applyFont="1" applyBorder="1" applyAlignment="1"/>
    <xf numFmtId="164" fontId="20" fillId="0" borderId="45" xfId="0" applyNumberFormat="1" applyFont="1" applyBorder="1"/>
    <xf numFmtId="164" fontId="20" fillId="0" borderId="12" xfId="0" applyNumberFormat="1" applyFont="1" applyBorder="1"/>
    <xf numFmtId="3" fontId="0" fillId="0" borderId="0" xfId="0" applyNumberFormat="1"/>
    <xf numFmtId="3" fontId="19" fillId="0" borderId="0" xfId="0" applyNumberFormat="1" applyFont="1"/>
    <xf numFmtId="0" fontId="20" fillId="0" borderId="18" xfId="0" applyFont="1" applyBorder="1" applyAlignment="1">
      <alignment horizontal="center"/>
    </xf>
    <xf numFmtId="164" fontId="20" fillId="0" borderId="14" xfId="0" applyNumberFormat="1" applyFont="1" applyBorder="1"/>
    <xf numFmtId="164" fontId="23" fillId="0" borderId="14" xfId="0" applyNumberFormat="1" applyFont="1" applyBorder="1"/>
    <xf numFmtId="164" fontId="20" fillId="0" borderId="18" xfId="0" applyNumberFormat="1" applyFont="1" applyBorder="1"/>
    <xf numFmtId="164" fontId="23" fillId="0" borderId="12" xfId="0" applyNumberFormat="1" applyFont="1" applyBorder="1"/>
    <xf numFmtId="164" fontId="20" fillId="0" borderId="11" xfId="0" applyNumberFormat="1" applyFont="1" applyBorder="1"/>
    <xf numFmtId="164" fontId="24" fillId="0" borderId="14" xfId="0" applyNumberFormat="1" applyFont="1" applyBorder="1"/>
    <xf numFmtId="164" fontId="20" fillId="0" borderId="0" xfId="0" applyNumberFormat="1" applyFont="1" applyBorder="1"/>
    <xf numFmtId="164" fontId="25" fillId="0" borderId="12" xfId="0" applyNumberFormat="1" applyFont="1" applyBorder="1"/>
    <xf numFmtId="164" fontId="24" fillId="0" borderId="20" xfId="0" applyNumberFormat="1" applyFont="1" applyBorder="1"/>
    <xf numFmtId="164" fontId="20" fillId="0" borderId="20" xfId="0" applyNumberFormat="1" applyFont="1" applyBorder="1"/>
    <xf numFmtId="164" fontId="20" fillId="0" borderId="19" xfId="0" applyNumberFormat="1" applyFont="1" applyBorder="1"/>
    <xf numFmtId="164" fontId="22" fillId="0" borderId="49" xfId="0" applyNumberFormat="1" applyFont="1" applyBorder="1"/>
    <xf numFmtId="164" fontId="3" fillId="0" borderId="49" xfId="0" applyNumberFormat="1" applyFont="1" applyBorder="1"/>
    <xf numFmtId="164" fontId="23" fillId="0" borderId="18" xfId="0" applyNumberFormat="1" applyFont="1" applyBorder="1"/>
    <xf numFmtId="164" fontId="24" fillId="0" borderId="12" xfId="0" applyNumberFormat="1" applyFont="1" applyBorder="1"/>
    <xf numFmtId="0" fontId="35" fillId="0" borderId="0" xfId="0" applyFont="1"/>
    <xf numFmtId="164" fontId="20" fillId="0" borderId="25" xfId="0" applyNumberFormat="1" applyFont="1" applyBorder="1" applyAlignment="1">
      <alignment horizontal="center"/>
    </xf>
    <xf numFmtId="164" fontId="20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20" fillId="0" borderId="20" xfId="0" applyNumberFormat="1" applyFont="1" applyBorder="1" applyAlignment="1">
      <alignment horizontal="right"/>
    </xf>
    <xf numFmtId="164" fontId="20" fillId="0" borderId="12" xfId="0" applyNumberFormat="1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/>
    <xf numFmtId="0" fontId="36" fillId="0" borderId="0" xfId="0" applyFont="1" applyBorder="1"/>
    <xf numFmtId="0" fontId="0" fillId="0" borderId="0" xfId="0" applyFont="1"/>
    <xf numFmtId="0" fontId="38" fillId="0" borderId="0" xfId="0" applyFont="1" applyBorder="1" applyAlignment="1">
      <alignment horizontal="center"/>
    </xf>
    <xf numFmtId="0" fontId="36" fillId="0" borderId="0" xfId="0" applyFont="1"/>
    <xf numFmtId="164" fontId="36" fillId="0" borderId="0" xfId="0" applyNumberFormat="1" applyFont="1" applyBorder="1" applyAlignment="1">
      <alignment horizontal="center"/>
    </xf>
    <xf numFmtId="164" fontId="37" fillId="0" borderId="0" xfId="0" applyNumberFormat="1" applyFont="1" applyBorder="1" applyAlignment="1">
      <alignment horizontal="center"/>
    </xf>
    <xf numFmtId="164" fontId="39" fillId="0" borderId="0" xfId="0" applyNumberFormat="1" applyFont="1" applyBorder="1" applyAlignment="1">
      <alignment horizontal="center"/>
    </xf>
    <xf numFmtId="164" fontId="38" fillId="0" borderId="0" xfId="0" applyNumberFormat="1" applyFont="1" applyBorder="1" applyAlignment="1">
      <alignment horizontal="center"/>
    </xf>
    <xf numFmtId="1" fontId="38" fillId="0" borderId="0" xfId="0" applyNumberFormat="1" applyFont="1" applyBorder="1" applyAlignment="1">
      <alignment horizontal="center"/>
    </xf>
    <xf numFmtId="0" fontId="0" fillId="0" borderId="9" xfId="0" applyBorder="1"/>
    <xf numFmtId="0" fontId="19" fillId="0" borderId="9" xfId="0" applyFont="1" applyBorder="1"/>
    <xf numFmtId="0" fontId="0" fillId="0" borderId="11" xfId="0" applyBorder="1"/>
    <xf numFmtId="0" fontId="19" fillId="0" borderId="11" xfId="0" applyFont="1" applyBorder="1"/>
    <xf numFmtId="0" fontId="20" fillId="0" borderId="22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164" fontId="38" fillId="0" borderId="22" xfId="0" applyNumberFormat="1" applyFont="1" applyBorder="1" applyAlignment="1">
      <alignment horizontal="center"/>
    </xf>
    <xf numFmtId="164" fontId="38" fillId="0" borderId="9" xfId="0" applyNumberFormat="1" applyFont="1" applyBorder="1" applyAlignment="1">
      <alignment horizontal="center"/>
    </xf>
    <xf numFmtId="0" fontId="0" fillId="0" borderId="9" xfId="0" applyFont="1" applyBorder="1"/>
    <xf numFmtId="164" fontId="20" fillId="0" borderId="22" xfId="0" applyNumberFormat="1" applyFont="1" applyBorder="1" applyAlignment="1">
      <alignment horizontal="center"/>
    </xf>
    <xf numFmtId="164" fontId="36" fillId="0" borderId="9" xfId="0" applyNumberFormat="1" applyFont="1" applyBorder="1" applyAlignment="1">
      <alignment horizontal="center"/>
    </xf>
    <xf numFmtId="164" fontId="20" fillId="0" borderId="3" xfId="0" applyNumberFormat="1" applyFont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164" fontId="40" fillId="0" borderId="0" xfId="0" applyNumberFormat="1" applyFont="1" applyBorder="1" applyAlignment="1">
      <alignment horizontal="center"/>
    </xf>
    <xf numFmtId="0" fontId="0" fillId="0" borderId="0" xfId="0" applyFont="1" applyFill="1" applyBorder="1"/>
    <xf numFmtId="0" fontId="41" fillId="0" borderId="0" xfId="0" applyFont="1"/>
    <xf numFmtId="0" fontId="0" fillId="0" borderId="0" xfId="0" applyFill="1" applyBorder="1"/>
    <xf numFmtId="0" fontId="42" fillId="0" borderId="0" xfId="0" applyFont="1" applyFill="1" applyBorder="1"/>
    <xf numFmtId="2" fontId="38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165" fontId="36" fillId="0" borderId="0" xfId="0" applyNumberFormat="1" applyFont="1"/>
    <xf numFmtId="2" fontId="40" fillId="0" borderId="0" xfId="0" applyNumberFormat="1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1" fontId="38" fillId="0" borderId="0" xfId="0" applyNumberFormat="1" applyFont="1" applyBorder="1" applyAlignment="1">
      <alignment horizontal="right"/>
    </xf>
    <xf numFmtId="1" fontId="36" fillId="0" borderId="0" xfId="0" applyNumberFormat="1" applyFont="1" applyBorder="1" applyAlignment="1">
      <alignment horizontal="right"/>
    </xf>
    <xf numFmtId="1" fontId="4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43" fillId="0" borderId="0" xfId="0" applyNumberFormat="1" applyFont="1" applyBorder="1" applyAlignment="1">
      <alignment horizontal="right"/>
    </xf>
    <xf numFmtId="1" fontId="40" fillId="0" borderId="0" xfId="0" applyNumberFormat="1" applyFont="1" applyBorder="1" applyAlignment="1">
      <alignment horizontal="right"/>
    </xf>
    <xf numFmtId="0" fontId="21" fillId="0" borderId="0" xfId="0" applyFont="1" applyBorder="1"/>
    <xf numFmtId="164" fontId="20" fillId="0" borderId="14" xfId="0" applyNumberFormat="1" applyFont="1" applyBorder="1" applyAlignment="1">
      <alignment horizontal="center"/>
    </xf>
    <xf numFmtId="164" fontId="23" fillId="0" borderId="20" xfId="0" applyNumberFormat="1" applyFont="1" applyBorder="1" applyAlignment="1">
      <alignment horizontal="center"/>
    </xf>
    <xf numFmtId="164" fontId="23" fillId="0" borderId="14" xfId="0" applyNumberFormat="1" applyFont="1" applyBorder="1" applyAlignment="1">
      <alignment horizontal="center"/>
    </xf>
    <xf numFmtId="164" fontId="23" fillId="0" borderId="12" xfId="0" applyNumberFormat="1" applyFont="1" applyBorder="1" applyAlignment="1">
      <alignment horizontal="center"/>
    </xf>
    <xf numFmtId="0" fontId="23" fillId="0" borderId="12" xfId="0" applyFont="1" applyBorder="1"/>
    <xf numFmtId="0" fontId="23" fillId="0" borderId="14" xfId="0" applyFont="1" applyBorder="1"/>
    <xf numFmtId="2" fontId="34" fillId="0" borderId="12" xfId="0" applyNumberFormat="1" applyFont="1" applyBorder="1" applyAlignment="1">
      <alignment horizontal="center"/>
    </xf>
    <xf numFmtId="164" fontId="20" fillId="0" borderId="23" xfId="0" applyNumberFormat="1" applyFont="1" applyBorder="1"/>
    <xf numFmtId="1" fontId="31" fillId="0" borderId="52" xfId="0" applyNumberFormat="1" applyFont="1" applyBorder="1"/>
    <xf numFmtId="0" fontId="20" fillId="0" borderId="55" xfId="0" applyFont="1" applyBorder="1"/>
    <xf numFmtId="0" fontId="20" fillId="0" borderId="31" xfId="0" applyFont="1" applyBorder="1"/>
    <xf numFmtId="0" fontId="20" fillId="0" borderId="56" xfId="0" applyFont="1" applyBorder="1"/>
    <xf numFmtId="164" fontId="20" fillId="0" borderId="25" xfId="0" applyNumberFormat="1" applyFont="1" applyBorder="1" applyAlignment="1">
      <alignment horizontal="center"/>
    </xf>
    <xf numFmtId="164" fontId="20" fillId="0" borderId="12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2" fontId="22" fillId="0" borderId="43" xfId="0" applyNumberFormat="1" applyFont="1" applyBorder="1" applyAlignment="1">
      <alignment horizontal="center"/>
    </xf>
    <xf numFmtId="2" fontId="22" fillId="0" borderId="45" xfId="0" applyNumberFormat="1" applyFont="1" applyBorder="1" applyAlignment="1">
      <alignment horizontal="center"/>
    </xf>
    <xf numFmtId="164" fontId="22" fillId="0" borderId="43" xfId="0" applyNumberFormat="1" applyFont="1" applyBorder="1" applyAlignment="1">
      <alignment horizontal="center"/>
    </xf>
    <xf numFmtId="164" fontId="22" fillId="0" borderId="45" xfId="0" applyNumberFormat="1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2" fontId="20" fillId="0" borderId="25" xfId="0" applyNumberFormat="1" applyFont="1" applyBorder="1" applyAlignment="1">
      <alignment horizontal="center"/>
    </xf>
    <xf numFmtId="2" fontId="20" fillId="0" borderId="12" xfId="0" applyNumberFormat="1" applyFont="1" applyBorder="1" applyAlignment="1">
      <alignment horizontal="center"/>
    </xf>
    <xf numFmtId="2" fontId="29" fillId="0" borderId="50" xfId="0" applyNumberFormat="1" applyFont="1" applyBorder="1" applyAlignment="1">
      <alignment horizontal="center"/>
    </xf>
    <xf numFmtId="2" fontId="29" fillId="0" borderId="49" xfId="0" applyNumberFormat="1" applyFont="1" applyBorder="1" applyAlignment="1">
      <alignment horizontal="center"/>
    </xf>
    <xf numFmtId="2" fontId="3" fillId="0" borderId="50" xfId="0" applyNumberFormat="1" applyFont="1" applyBorder="1" applyAlignment="1">
      <alignment horizontal="center"/>
    </xf>
    <xf numFmtId="2" fontId="3" fillId="0" borderId="49" xfId="0" applyNumberFormat="1" applyFont="1" applyBorder="1" applyAlignment="1">
      <alignment horizontal="center"/>
    </xf>
    <xf numFmtId="2" fontId="20" fillId="0" borderId="26" xfId="0" applyNumberFormat="1" applyFont="1" applyBorder="1" applyAlignment="1">
      <alignment horizontal="center"/>
    </xf>
    <xf numFmtId="2" fontId="20" fillId="0" borderId="18" xfId="0" applyNumberFormat="1" applyFont="1" applyBorder="1" applyAlignment="1">
      <alignment horizontal="center"/>
    </xf>
    <xf numFmtId="2" fontId="20" fillId="0" borderId="39" xfId="0" applyNumberFormat="1" applyFont="1" applyBorder="1" applyAlignment="1">
      <alignment horizontal="center"/>
    </xf>
    <xf numFmtId="2" fontId="20" fillId="0" borderId="20" xfId="0" applyNumberFormat="1" applyFont="1" applyBorder="1" applyAlignment="1">
      <alignment horizontal="center"/>
    </xf>
    <xf numFmtId="2" fontId="31" fillId="0" borderId="39" xfId="0" applyNumberFormat="1" applyFont="1" applyBorder="1" applyAlignment="1">
      <alignment horizontal="center"/>
    </xf>
    <xf numFmtId="2" fontId="31" fillId="0" borderId="20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21" fillId="0" borderId="43" xfId="0" applyNumberFormat="1" applyFont="1" applyBorder="1" applyAlignment="1">
      <alignment horizontal="right"/>
    </xf>
    <xf numFmtId="164" fontId="21" fillId="0" borderId="45" xfId="0" applyNumberFormat="1" applyFont="1" applyBorder="1" applyAlignment="1">
      <alignment horizontal="right"/>
    </xf>
    <xf numFmtId="0" fontId="21" fillId="0" borderId="4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164" fontId="20" fillId="0" borderId="26" xfId="0" applyNumberFormat="1" applyFont="1" applyBorder="1" applyAlignment="1">
      <alignment horizontal="center"/>
    </xf>
    <xf numFmtId="164" fontId="20" fillId="0" borderId="18" xfId="0" applyNumberFormat="1" applyFont="1" applyBorder="1" applyAlignment="1">
      <alignment horizontal="center"/>
    </xf>
    <xf numFmtId="164" fontId="25" fillId="0" borderId="25" xfId="0" applyNumberFormat="1" applyFont="1" applyBorder="1" applyAlignment="1">
      <alignment horizontal="center"/>
    </xf>
    <xf numFmtId="164" fontId="25" fillId="0" borderId="12" xfId="0" applyNumberFormat="1" applyFont="1" applyBorder="1" applyAlignment="1">
      <alignment horizontal="center"/>
    </xf>
    <xf numFmtId="0" fontId="29" fillId="0" borderId="49" xfId="0" applyFont="1" applyBorder="1" applyAlignment="1">
      <alignment horizontal="center"/>
    </xf>
    <xf numFmtId="164" fontId="3" fillId="0" borderId="50" xfId="0" applyNumberFormat="1" applyFont="1" applyBorder="1" applyAlignment="1">
      <alignment horizontal="center"/>
    </xf>
    <xf numFmtId="164" fontId="3" fillId="0" borderId="49" xfId="0" applyNumberFormat="1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2" fontId="28" fillId="0" borderId="43" xfId="0" applyNumberFormat="1" applyFont="1" applyBorder="1" applyAlignment="1">
      <alignment horizontal="center"/>
    </xf>
    <xf numFmtId="2" fontId="28" fillId="0" borderId="29" xfId="0" applyNumberFormat="1" applyFont="1" applyBorder="1" applyAlignment="1">
      <alignment horizontal="center"/>
    </xf>
    <xf numFmtId="2" fontId="28" fillId="0" borderId="45" xfId="0" applyNumberFormat="1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5" fillId="0" borderId="0" xfId="0" applyFont="1" applyAlignment="1">
      <alignment horizontal="left"/>
    </xf>
    <xf numFmtId="164" fontId="28" fillId="0" borderId="44" xfId="0" applyNumberFormat="1" applyFont="1" applyBorder="1" applyAlignment="1">
      <alignment horizontal="center"/>
    </xf>
    <xf numFmtId="164" fontId="28" fillId="0" borderId="2" xfId="0" applyNumberFormat="1" applyFont="1" applyBorder="1" applyAlignment="1">
      <alignment horizontal="center"/>
    </xf>
    <xf numFmtId="164" fontId="28" fillId="0" borderId="42" xfId="0" applyNumberFormat="1" applyFont="1" applyBorder="1" applyAlignment="1">
      <alignment horizontal="center"/>
    </xf>
    <xf numFmtId="164" fontId="28" fillId="0" borderId="4" xfId="0" applyNumberFormat="1" applyFont="1" applyBorder="1" applyAlignment="1">
      <alignment horizontal="center"/>
    </xf>
    <xf numFmtId="164" fontId="28" fillId="0" borderId="46" xfId="0" applyNumberFormat="1" applyFont="1" applyBorder="1" applyAlignment="1">
      <alignment horizontal="center"/>
    </xf>
    <xf numFmtId="164" fontId="28" fillId="0" borderId="7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164" fontId="3" fillId="0" borderId="44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4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21" fillId="0" borderId="44" xfId="0" applyNumberFormat="1" applyFont="1" applyBorder="1" applyAlignment="1">
      <alignment horizontal="center"/>
    </xf>
    <xf numFmtId="164" fontId="21" fillId="0" borderId="13" xfId="0" applyNumberFormat="1" applyFont="1" applyBorder="1" applyAlignment="1">
      <alignment horizontal="center"/>
    </xf>
    <xf numFmtId="164" fontId="21" fillId="0" borderId="46" xfId="0" applyNumberFormat="1" applyFont="1" applyBorder="1" applyAlignment="1">
      <alignment horizontal="center"/>
    </xf>
    <xf numFmtId="164" fontId="21" fillId="0" borderId="15" xfId="0" applyNumberFormat="1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164" fontId="3" fillId="0" borderId="43" xfId="0" applyNumberFormat="1" applyFont="1" applyBorder="1" applyAlignment="1">
      <alignment horizontal="center"/>
    </xf>
    <xf numFmtId="164" fontId="3" fillId="0" borderId="45" xfId="0" applyNumberFormat="1" applyFont="1" applyBorder="1" applyAlignment="1">
      <alignment horizontal="center"/>
    </xf>
    <xf numFmtId="164" fontId="20" fillId="0" borderId="16" xfId="0" applyNumberFormat="1" applyFont="1" applyBorder="1" applyAlignment="1">
      <alignment horizontal="center"/>
    </xf>
    <xf numFmtId="2" fontId="20" fillId="0" borderId="16" xfId="0" applyNumberFormat="1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2" fontId="25" fillId="0" borderId="16" xfId="0" applyNumberFormat="1" applyFont="1" applyBorder="1" applyAlignment="1">
      <alignment horizontal="center"/>
    </xf>
    <xf numFmtId="2" fontId="29" fillId="0" borderId="5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20" fillId="0" borderId="39" xfId="0" applyNumberFormat="1" applyFont="1" applyBorder="1" applyAlignment="1">
      <alignment horizontal="center"/>
    </xf>
    <xf numFmtId="164" fontId="20" fillId="0" borderId="41" xfId="0" applyNumberFormat="1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2" fontId="27" fillId="0" borderId="39" xfId="0" applyNumberFormat="1" applyFont="1" applyBorder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 horizontal="center"/>
    </xf>
    <xf numFmtId="2" fontId="20" fillId="0" borderId="41" xfId="0" applyNumberFormat="1" applyFont="1" applyBorder="1" applyAlignment="1">
      <alignment horizontal="center"/>
    </xf>
    <xf numFmtId="2" fontId="21" fillId="0" borderId="25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2" fontId="23" fillId="0" borderId="23" xfId="0" applyNumberFormat="1" applyFont="1" applyBorder="1" applyAlignment="1">
      <alignment horizontal="center"/>
    </xf>
    <xf numFmtId="2" fontId="23" fillId="0" borderId="27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164" fontId="25" fillId="0" borderId="16" xfId="0" applyNumberFormat="1" applyFont="1" applyBorder="1" applyAlignment="1">
      <alignment horizontal="center"/>
    </xf>
    <xf numFmtId="164" fontId="36" fillId="0" borderId="26" xfId="0" applyNumberFormat="1" applyFont="1" applyBorder="1" applyAlignment="1">
      <alignment horizontal="center"/>
    </xf>
    <xf numFmtId="164" fontId="36" fillId="0" borderId="16" xfId="0" applyNumberFormat="1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164" fontId="40" fillId="0" borderId="25" xfId="0" applyNumberFormat="1" applyFont="1" applyBorder="1" applyAlignment="1">
      <alignment horizontal="center"/>
    </xf>
    <xf numFmtId="164" fontId="40" fillId="0" borderId="16" xfId="0" applyNumberFormat="1" applyFont="1" applyBorder="1" applyAlignment="1">
      <alignment horizontal="center"/>
    </xf>
    <xf numFmtId="164" fontId="21" fillId="0" borderId="2" xfId="0" applyNumberFormat="1" applyFont="1" applyBorder="1" applyAlignment="1">
      <alignment horizontal="center"/>
    </xf>
    <xf numFmtId="164" fontId="21" fillId="0" borderId="7" xfId="0" applyNumberFormat="1" applyFont="1" applyBorder="1" applyAlignment="1">
      <alignment horizontal="center"/>
    </xf>
    <xf numFmtId="2" fontId="31" fillId="0" borderId="50" xfId="0" applyNumberFormat="1" applyFont="1" applyBorder="1" applyAlignment="1">
      <alignment horizontal="center"/>
    </xf>
    <xf numFmtId="2" fontId="31" fillId="0" borderId="49" xfId="0" applyNumberFormat="1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20" fillId="0" borderId="23" xfId="0" applyNumberFormat="1" applyFont="1" applyBorder="1" applyAlignment="1">
      <alignment horizontal="center"/>
    </xf>
    <xf numFmtId="2" fontId="20" fillId="0" borderId="27" xfId="0" applyNumberFormat="1" applyFont="1" applyBorder="1" applyAlignment="1">
      <alignment horizontal="center"/>
    </xf>
    <xf numFmtId="164" fontId="31" fillId="0" borderId="50" xfId="0" applyNumberFormat="1" applyFont="1" applyBorder="1" applyAlignment="1">
      <alignment horizontal="center"/>
    </xf>
    <xf numFmtId="0" fontId="31" fillId="0" borderId="49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164" fontId="20" fillId="0" borderId="40" xfId="0" applyNumberFormat="1" applyFont="1" applyBorder="1" applyAlignment="1">
      <alignment horizontal="center"/>
    </xf>
    <xf numFmtId="164" fontId="20" fillId="0" borderId="28" xfId="0" applyNumberFormat="1" applyFont="1" applyBorder="1" applyAlignment="1">
      <alignment horizontal="center"/>
    </xf>
    <xf numFmtId="164" fontId="20" fillId="0" borderId="46" xfId="0" applyNumberFormat="1" applyFont="1" applyBorder="1" applyAlignment="1">
      <alignment horizontal="center"/>
    </xf>
    <xf numFmtId="164" fontId="20" fillId="0" borderId="15" xfId="0" applyNumberFormat="1" applyFont="1" applyBorder="1" applyAlignment="1">
      <alignment horizontal="center"/>
    </xf>
    <xf numFmtId="2" fontId="20" fillId="0" borderId="50" xfId="0" applyNumberFormat="1" applyFont="1" applyBorder="1" applyAlignment="1">
      <alignment horizontal="center"/>
    </xf>
    <xf numFmtId="2" fontId="20" fillId="0" borderId="49" xfId="0" applyNumberFormat="1" applyFont="1" applyBorder="1" applyAlignment="1">
      <alignment horizontal="center"/>
    </xf>
    <xf numFmtId="1" fontId="20" fillId="0" borderId="26" xfId="0" applyNumberFormat="1" applyFont="1" applyBorder="1" applyAlignment="1">
      <alignment horizontal="center"/>
    </xf>
    <xf numFmtId="1" fontId="20" fillId="0" borderId="18" xfId="0" applyNumberFormat="1" applyFont="1" applyBorder="1" applyAlignment="1">
      <alignment horizontal="center"/>
    </xf>
    <xf numFmtId="1" fontId="20" fillId="0" borderId="25" xfId="0" applyNumberFormat="1" applyFont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1" fontId="20" fillId="0" borderId="39" xfId="0" applyNumberFormat="1" applyFont="1" applyBorder="1" applyAlignment="1">
      <alignment horizontal="center"/>
    </xf>
    <xf numFmtId="1" fontId="20" fillId="0" borderId="20" xfId="0" applyNumberFormat="1" applyFont="1" applyBorder="1" applyAlignment="1">
      <alignment horizontal="center"/>
    </xf>
    <xf numFmtId="2" fontId="20" fillId="0" borderId="44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6"/>
  <sheetViews>
    <sheetView tabSelected="1" topLeftCell="L1" workbookViewId="0">
      <selection activeCell="U25" sqref="U25:AF25"/>
    </sheetView>
  </sheetViews>
  <sheetFormatPr defaultRowHeight="15"/>
  <cols>
    <col min="5" max="5" width="20.85546875" customWidth="1"/>
    <col min="6" max="6" width="9.7109375" customWidth="1"/>
    <col min="7" max="7" width="10.42578125" customWidth="1"/>
    <col min="8" max="8" width="12.42578125" customWidth="1"/>
    <col min="9" max="9" width="16.140625" customWidth="1"/>
    <col min="10" max="10" width="14.42578125" customWidth="1"/>
    <col min="11" max="12" width="10" bestFit="1" customWidth="1"/>
    <col min="14" max="14" width="11.140625" customWidth="1"/>
    <col min="15" max="16" width="10.5703125" bestFit="1" customWidth="1"/>
    <col min="19" max="19" width="12.5703125" bestFit="1" customWidth="1"/>
    <col min="20" max="20" width="16.28515625" customWidth="1"/>
    <col min="21" max="21" width="18.85546875" customWidth="1"/>
    <col min="25" max="25" width="11.7109375" customWidth="1"/>
    <col min="29" max="29" width="13.28515625" customWidth="1"/>
    <col min="33" max="33" width="16.28515625" customWidth="1"/>
    <col min="35" max="35" width="13" customWidth="1"/>
  </cols>
  <sheetData>
    <row r="1" spans="1:33">
      <c r="M1" s="28"/>
    </row>
    <row r="2" spans="1:33">
      <c r="M2" s="28" t="s">
        <v>134</v>
      </c>
      <c r="N2" s="28"/>
      <c r="O2" s="28"/>
      <c r="P2" s="28"/>
    </row>
    <row r="3" spans="1:33">
      <c r="M3" s="28" t="s">
        <v>135</v>
      </c>
      <c r="N3" s="28"/>
      <c r="O3" s="28"/>
      <c r="P3" s="28"/>
    </row>
    <row r="4" spans="1:33">
      <c r="M4" s="28"/>
      <c r="U4" t="s">
        <v>139</v>
      </c>
    </row>
    <row r="5" spans="1:33" ht="15.75">
      <c r="M5" s="342"/>
      <c r="N5" s="342"/>
      <c r="O5" s="342"/>
      <c r="P5" s="342"/>
      <c r="Q5" s="342"/>
    </row>
    <row r="6" spans="1:33" ht="15.75">
      <c r="M6" s="342" t="s">
        <v>122</v>
      </c>
      <c r="N6" s="342"/>
      <c r="O6" s="342"/>
      <c r="P6" s="342"/>
      <c r="Q6" s="342"/>
      <c r="U6">
        <v>1</v>
      </c>
      <c r="V6">
        <v>2</v>
      </c>
      <c r="W6">
        <v>3</v>
      </c>
      <c r="X6">
        <v>4</v>
      </c>
      <c r="Y6">
        <v>5</v>
      </c>
      <c r="Z6">
        <v>6</v>
      </c>
      <c r="AA6">
        <v>7</v>
      </c>
      <c r="AB6">
        <v>8</v>
      </c>
      <c r="AC6">
        <v>9</v>
      </c>
      <c r="AD6">
        <v>10</v>
      </c>
      <c r="AE6">
        <v>11</v>
      </c>
      <c r="AF6">
        <v>12</v>
      </c>
    </row>
    <row r="7" spans="1:33" ht="15.75">
      <c r="M7" s="342" t="s">
        <v>67</v>
      </c>
      <c r="N7" s="342"/>
      <c r="O7" s="342"/>
      <c r="P7" s="342"/>
      <c r="Q7" s="342"/>
      <c r="S7" s="241">
        <v>2111</v>
      </c>
      <c r="T7" s="241"/>
      <c r="U7" s="241">
        <v>4300</v>
      </c>
      <c r="V7" s="241">
        <v>4300</v>
      </c>
      <c r="W7" s="241">
        <v>4300</v>
      </c>
      <c r="X7" s="241">
        <v>4300</v>
      </c>
      <c r="Y7" s="241">
        <v>4300</v>
      </c>
      <c r="Z7" s="241">
        <v>4475</v>
      </c>
      <c r="AA7" s="241">
        <v>4475</v>
      </c>
      <c r="AB7" s="241">
        <v>4475</v>
      </c>
      <c r="AC7" s="241">
        <v>4475</v>
      </c>
      <c r="AD7" s="241">
        <v>4475</v>
      </c>
      <c r="AE7" s="241">
        <v>4475</v>
      </c>
      <c r="AF7" s="241">
        <v>4475</v>
      </c>
      <c r="AG7" s="242">
        <f>U7+V7+W7+X7+Y7+Z7+AA7+AB7+AC7+AD7+AE7+AF7</f>
        <v>52825</v>
      </c>
    </row>
    <row r="8" spans="1:33" ht="15.75">
      <c r="M8" s="342" t="s">
        <v>64</v>
      </c>
      <c r="N8" s="342"/>
      <c r="O8" s="342"/>
      <c r="P8" s="342"/>
      <c r="Q8" s="342"/>
      <c r="S8" s="243">
        <v>2120</v>
      </c>
      <c r="T8" s="243"/>
      <c r="U8" s="243">
        <v>946</v>
      </c>
      <c r="V8" s="243">
        <v>946</v>
      </c>
      <c r="W8" s="243">
        <v>946</v>
      </c>
      <c r="X8" s="243">
        <v>946</v>
      </c>
      <c r="Y8" s="243">
        <v>946</v>
      </c>
      <c r="Z8" s="243">
        <v>985</v>
      </c>
      <c r="AA8" s="243">
        <v>985</v>
      </c>
      <c r="AB8" s="243">
        <v>985</v>
      </c>
      <c r="AC8" s="243">
        <v>985</v>
      </c>
      <c r="AD8" s="243">
        <v>985</v>
      </c>
      <c r="AE8" s="243">
        <v>985</v>
      </c>
      <c r="AF8" s="243">
        <v>985</v>
      </c>
      <c r="AG8" s="244">
        <f>AF8+AE8+AD8+AC8+AB8+AA8+Z8+Y8+X8+W8+V8+U8</f>
        <v>11625</v>
      </c>
    </row>
    <row r="9" spans="1:33" ht="18.75">
      <c r="D9" s="2" t="s">
        <v>136</v>
      </c>
      <c r="E9" s="3"/>
      <c r="F9" s="3"/>
      <c r="G9" s="3"/>
      <c r="H9" s="3"/>
      <c r="I9" s="3"/>
      <c r="J9" s="3"/>
      <c r="K9" s="3"/>
      <c r="L9" s="3"/>
      <c r="M9" s="3"/>
      <c r="N9" s="3"/>
      <c r="S9">
        <v>2210</v>
      </c>
      <c r="T9" t="s">
        <v>140</v>
      </c>
      <c r="U9">
        <v>33</v>
      </c>
      <c r="V9">
        <v>33</v>
      </c>
      <c r="W9">
        <v>33</v>
      </c>
      <c r="X9">
        <v>33</v>
      </c>
      <c r="Y9">
        <v>33</v>
      </c>
      <c r="Z9">
        <v>33</v>
      </c>
      <c r="AA9">
        <v>33</v>
      </c>
      <c r="AB9">
        <v>33</v>
      </c>
      <c r="AC9">
        <v>33</v>
      </c>
      <c r="AD9">
        <v>33</v>
      </c>
      <c r="AE9">
        <v>33</v>
      </c>
      <c r="AF9">
        <v>33</v>
      </c>
    </row>
    <row r="10" spans="1:33">
      <c r="T10" t="s">
        <v>141</v>
      </c>
      <c r="U10">
        <v>2</v>
      </c>
      <c r="V10">
        <v>2</v>
      </c>
      <c r="W10">
        <v>2</v>
      </c>
      <c r="X10">
        <v>2</v>
      </c>
      <c r="Y10">
        <v>2</v>
      </c>
      <c r="Z10">
        <v>2</v>
      </c>
      <c r="AA10">
        <v>2</v>
      </c>
      <c r="AB10">
        <v>2</v>
      </c>
      <c r="AC10">
        <v>2</v>
      </c>
      <c r="AD10">
        <v>2</v>
      </c>
      <c r="AE10">
        <v>2</v>
      </c>
      <c r="AF10">
        <v>2</v>
      </c>
    </row>
    <row r="11" spans="1:33">
      <c r="D11" s="5" t="s">
        <v>66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4"/>
      <c r="Q11" s="4"/>
      <c r="T11" t="s">
        <v>142</v>
      </c>
      <c r="U11">
        <v>4.0999999999999996</v>
      </c>
      <c r="V11">
        <v>4.0999999999999996</v>
      </c>
      <c r="W11">
        <v>4.0999999999999996</v>
      </c>
      <c r="X11">
        <v>4.0999999999999996</v>
      </c>
      <c r="Y11">
        <v>4.0999999999999996</v>
      </c>
      <c r="Z11">
        <v>4.0999999999999996</v>
      </c>
      <c r="AA11">
        <v>4.0999999999999996</v>
      </c>
      <c r="AB11">
        <v>4.0999999999999996</v>
      </c>
      <c r="AC11">
        <v>4.0999999999999996</v>
      </c>
      <c r="AD11">
        <v>4.0999999999999996</v>
      </c>
      <c r="AE11">
        <v>4.0999999999999996</v>
      </c>
      <c r="AF11">
        <v>4.0999999999999996</v>
      </c>
    </row>
    <row r="12" spans="1:33">
      <c r="T12" t="s">
        <v>143</v>
      </c>
      <c r="U12">
        <v>10</v>
      </c>
      <c r="V12">
        <v>10</v>
      </c>
      <c r="W12">
        <v>10</v>
      </c>
      <c r="X12">
        <v>10</v>
      </c>
      <c r="Y12">
        <v>10</v>
      </c>
      <c r="Z12">
        <v>10</v>
      </c>
      <c r="AA12">
        <v>10</v>
      </c>
      <c r="AB12">
        <v>10</v>
      </c>
      <c r="AC12">
        <v>10</v>
      </c>
      <c r="AD12">
        <v>10</v>
      </c>
      <c r="AE12">
        <v>10</v>
      </c>
      <c r="AF12">
        <v>10</v>
      </c>
    </row>
    <row r="13" spans="1:33">
      <c r="G13" s="29" t="s">
        <v>138</v>
      </c>
      <c r="H13" s="29"/>
      <c r="I13" s="29"/>
      <c r="T13" t="s">
        <v>184</v>
      </c>
      <c r="U13">
        <v>3</v>
      </c>
      <c r="V13">
        <v>3</v>
      </c>
      <c r="W13">
        <v>3</v>
      </c>
      <c r="X13">
        <v>3</v>
      </c>
      <c r="Y13">
        <v>3</v>
      </c>
      <c r="Z13">
        <v>3</v>
      </c>
      <c r="AA13">
        <v>3</v>
      </c>
      <c r="AB13">
        <v>3</v>
      </c>
      <c r="AC13">
        <v>3</v>
      </c>
      <c r="AD13">
        <v>3</v>
      </c>
      <c r="AE13">
        <v>3</v>
      </c>
      <c r="AF13">
        <v>3</v>
      </c>
    </row>
    <row r="14" spans="1:33" ht="15.75" thickBot="1">
      <c r="P14" t="s">
        <v>123</v>
      </c>
      <c r="T14" t="s">
        <v>144</v>
      </c>
      <c r="U14">
        <v>2</v>
      </c>
      <c r="V14">
        <v>2</v>
      </c>
      <c r="W14">
        <v>2</v>
      </c>
      <c r="X14">
        <v>2</v>
      </c>
      <c r="Y14">
        <v>2</v>
      </c>
      <c r="Z14">
        <v>2</v>
      </c>
      <c r="AA14">
        <v>2</v>
      </c>
      <c r="AB14">
        <v>2</v>
      </c>
      <c r="AC14">
        <v>2</v>
      </c>
      <c r="AD14">
        <v>2</v>
      </c>
      <c r="AE14">
        <v>2</v>
      </c>
      <c r="AF14">
        <v>2</v>
      </c>
    </row>
    <row r="15" spans="1:33" ht="18.75">
      <c r="A15" s="32"/>
      <c r="B15" s="33"/>
      <c r="C15" s="33"/>
      <c r="D15" s="33"/>
      <c r="E15" s="34"/>
      <c r="F15" s="34"/>
      <c r="G15" s="34"/>
      <c r="H15" s="34" t="s">
        <v>126</v>
      </c>
      <c r="I15" s="34" t="s">
        <v>129</v>
      </c>
      <c r="J15" s="34"/>
      <c r="K15" s="33"/>
      <c r="L15" s="33"/>
      <c r="M15" s="33"/>
      <c r="N15" s="33"/>
      <c r="O15" s="33"/>
      <c r="P15" s="33"/>
      <c r="Q15" s="33"/>
      <c r="R15" s="35"/>
      <c r="S15" s="38"/>
      <c r="T15" s="231" t="s">
        <v>145</v>
      </c>
      <c r="U15">
        <v>3</v>
      </c>
      <c r="V15">
        <v>3</v>
      </c>
      <c r="W15">
        <v>3</v>
      </c>
      <c r="X15">
        <v>3</v>
      </c>
      <c r="Y15">
        <v>3</v>
      </c>
      <c r="Z15">
        <v>3</v>
      </c>
      <c r="AA15">
        <v>3</v>
      </c>
      <c r="AB15">
        <v>3</v>
      </c>
      <c r="AC15">
        <v>3</v>
      </c>
      <c r="AD15">
        <v>3</v>
      </c>
      <c r="AE15">
        <v>3</v>
      </c>
      <c r="AF15">
        <v>3</v>
      </c>
    </row>
    <row r="16" spans="1:33" ht="18.75">
      <c r="A16" s="36"/>
      <c r="B16" s="6" t="s">
        <v>0</v>
      </c>
      <c r="C16" s="6"/>
      <c r="D16" s="6"/>
      <c r="E16" s="37"/>
      <c r="F16" s="37" t="s">
        <v>1</v>
      </c>
      <c r="G16" s="37" t="s">
        <v>3</v>
      </c>
      <c r="H16" s="37" t="s">
        <v>127</v>
      </c>
      <c r="I16" s="37" t="s">
        <v>130</v>
      </c>
      <c r="J16" s="37" t="s">
        <v>6</v>
      </c>
      <c r="K16" s="38"/>
      <c r="L16" s="39" t="s">
        <v>9</v>
      </c>
      <c r="M16" s="38"/>
      <c r="N16" s="38"/>
      <c r="O16" s="38"/>
      <c r="P16" s="38"/>
      <c r="Q16" s="38"/>
      <c r="R16" s="40"/>
      <c r="S16" s="38"/>
      <c r="T16" s="232" t="s">
        <v>146</v>
      </c>
      <c r="U16">
        <v>0.1</v>
      </c>
      <c r="V16">
        <v>0.1</v>
      </c>
      <c r="W16">
        <v>0.1</v>
      </c>
      <c r="X16">
        <v>0.1</v>
      </c>
      <c r="Y16">
        <v>0.1</v>
      </c>
      <c r="Z16">
        <v>0.1</v>
      </c>
      <c r="AA16">
        <v>0.1</v>
      </c>
      <c r="AB16">
        <v>0.1</v>
      </c>
      <c r="AC16">
        <v>0.1</v>
      </c>
      <c r="AD16">
        <v>0.1</v>
      </c>
      <c r="AE16">
        <v>0.1</v>
      </c>
      <c r="AF16">
        <v>0.1</v>
      </c>
    </row>
    <row r="17" spans="1:33" ht="18.75">
      <c r="A17" s="36"/>
      <c r="B17" s="38"/>
      <c r="C17" s="38"/>
      <c r="D17" s="38"/>
      <c r="E17" s="37"/>
      <c r="F17" s="37" t="s">
        <v>2</v>
      </c>
      <c r="G17" s="37" t="s">
        <v>4</v>
      </c>
      <c r="H17" s="37" t="s">
        <v>128</v>
      </c>
      <c r="I17" s="37"/>
      <c r="J17" s="37" t="s">
        <v>7</v>
      </c>
      <c r="K17" s="38"/>
      <c r="L17" s="38"/>
      <c r="M17" s="38"/>
      <c r="N17" s="38"/>
      <c r="O17" s="38"/>
      <c r="P17" s="38"/>
      <c r="Q17" s="38"/>
      <c r="R17" s="40"/>
      <c r="S17" s="38"/>
      <c r="T17" s="232" t="s">
        <v>147</v>
      </c>
      <c r="U17">
        <v>3</v>
      </c>
      <c r="V17">
        <v>3</v>
      </c>
      <c r="W17">
        <v>3</v>
      </c>
      <c r="X17">
        <v>3</v>
      </c>
      <c r="Y17">
        <v>3</v>
      </c>
      <c r="Z17">
        <v>3</v>
      </c>
      <c r="AA17">
        <v>3</v>
      </c>
      <c r="AB17">
        <v>3</v>
      </c>
      <c r="AC17">
        <v>3</v>
      </c>
      <c r="AD17">
        <v>3</v>
      </c>
      <c r="AE17">
        <v>3</v>
      </c>
      <c r="AF17">
        <v>3</v>
      </c>
    </row>
    <row r="18" spans="1:33" ht="18.75">
      <c r="A18" s="36"/>
      <c r="B18" s="38"/>
      <c r="C18" s="38"/>
      <c r="D18" s="38"/>
      <c r="E18" s="37"/>
      <c r="F18" s="37"/>
      <c r="G18" s="37" t="s">
        <v>5</v>
      </c>
      <c r="H18" s="37" t="s">
        <v>5</v>
      </c>
      <c r="I18" s="37"/>
      <c r="J18" s="37" t="s">
        <v>8</v>
      </c>
      <c r="K18" s="314" t="s">
        <v>10</v>
      </c>
      <c r="L18" s="315"/>
      <c r="M18" s="314" t="s">
        <v>11</v>
      </c>
      <c r="N18" s="315"/>
      <c r="O18" s="314" t="s">
        <v>12</v>
      </c>
      <c r="P18" s="315"/>
      <c r="Q18" s="314" t="s">
        <v>13</v>
      </c>
      <c r="R18" s="288"/>
      <c r="S18" s="245"/>
      <c r="T18" s="246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2">
        <v>722.4</v>
      </c>
    </row>
    <row r="19" spans="1:33" ht="18.75">
      <c r="A19" s="352">
        <v>1</v>
      </c>
      <c r="B19" s="287"/>
      <c r="C19" s="287"/>
      <c r="D19" s="287"/>
      <c r="E19" s="315"/>
      <c r="F19" s="41">
        <v>2</v>
      </c>
      <c r="G19" s="41">
        <v>3</v>
      </c>
      <c r="H19" s="41">
        <v>4</v>
      </c>
      <c r="I19" s="41">
        <v>5</v>
      </c>
      <c r="J19" s="41">
        <v>6</v>
      </c>
      <c r="K19" s="314">
        <v>7</v>
      </c>
      <c r="L19" s="315"/>
      <c r="M19" s="42">
        <v>8</v>
      </c>
      <c r="N19" s="43"/>
      <c r="O19" s="42">
        <v>9</v>
      </c>
      <c r="P19" s="43"/>
      <c r="Q19" s="42">
        <v>10</v>
      </c>
      <c r="R19" s="44"/>
      <c r="S19" s="231">
        <v>2220</v>
      </c>
      <c r="T19" s="232" t="s">
        <v>148</v>
      </c>
      <c r="U19">
        <v>10</v>
      </c>
      <c r="V19">
        <v>10</v>
      </c>
      <c r="W19">
        <v>10</v>
      </c>
      <c r="X19">
        <v>10</v>
      </c>
      <c r="Y19">
        <v>10</v>
      </c>
      <c r="Z19">
        <v>10</v>
      </c>
      <c r="AA19">
        <v>10</v>
      </c>
      <c r="AB19">
        <v>10</v>
      </c>
      <c r="AC19">
        <v>10</v>
      </c>
      <c r="AD19">
        <v>10</v>
      </c>
      <c r="AE19">
        <v>10</v>
      </c>
      <c r="AF19">
        <v>10</v>
      </c>
    </row>
    <row r="20" spans="1:33" ht="19.5" thickBot="1">
      <c r="A20" s="349" t="s">
        <v>14</v>
      </c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1"/>
      <c r="S20" s="234"/>
      <c r="T20" s="234" t="s">
        <v>149</v>
      </c>
      <c r="U20" s="235">
        <v>342.6</v>
      </c>
      <c r="V20">
        <v>342.6</v>
      </c>
      <c r="W20">
        <v>262.60000000000002</v>
      </c>
      <c r="X20">
        <v>262.60000000000002</v>
      </c>
      <c r="Y20">
        <v>262.60000000000002</v>
      </c>
      <c r="Z20">
        <v>262.60000000000002</v>
      </c>
      <c r="AA20">
        <v>262.60000000000002</v>
      </c>
      <c r="AB20">
        <v>262.60000000000002</v>
      </c>
      <c r="AC20">
        <v>262.60000000000002</v>
      </c>
      <c r="AD20">
        <v>262.60000000000002</v>
      </c>
      <c r="AE20">
        <v>262.60000000000002</v>
      </c>
      <c r="AF20">
        <v>262.60000000000002</v>
      </c>
    </row>
    <row r="21" spans="1:33" ht="18.75">
      <c r="A21" s="129" t="s">
        <v>17</v>
      </c>
      <c r="B21" s="129"/>
      <c r="C21" s="130"/>
      <c r="D21" s="130"/>
      <c r="E21" s="131"/>
      <c r="F21" s="34"/>
      <c r="G21" s="293" t="s">
        <v>112</v>
      </c>
      <c r="H21" s="361">
        <v>41194.400000000001</v>
      </c>
      <c r="I21" s="364">
        <v>41194.400000000001</v>
      </c>
      <c r="J21" s="338">
        <f>M21+O21+Q21+K21</f>
        <v>75626.2</v>
      </c>
      <c r="K21" s="331">
        <v>18736.8</v>
      </c>
      <c r="L21" s="332"/>
      <c r="M21" s="331">
        <v>18646.8</v>
      </c>
      <c r="N21" s="332"/>
      <c r="O21" s="331">
        <v>19084.8</v>
      </c>
      <c r="P21" s="332"/>
      <c r="Q21" s="343">
        <v>19157.8</v>
      </c>
      <c r="R21" s="344"/>
      <c r="S21" s="236"/>
      <c r="T21" s="236" t="s">
        <v>150</v>
      </c>
      <c r="U21" s="235">
        <v>20</v>
      </c>
      <c r="V21">
        <v>20</v>
      </c>
      <c r="W21">
        <v>20</v>
      </c>
      <c r="X21">
        <v>20</v>
      </c>
      <c r="Y21">
        <v>20</v>
      </c>
      <c r="Z21">
        <v>20</v>
      </c>
      <c r="AA21">
        <v>20</v>
      </c>
      <c r="AB21">
        <v>20</v>
      </c>
      <c r="AC21">
        <v>20</v>
      </c>
      <c r="AD21">
        <v>20</v>
      </c>
      <c r="AE21">
        <v>20</v>
      </c>
      <c r="AF21">
        <v>20</v>
      </c>
      <c r="AG21" t="s">
        <v>131</v>
      </c>
    </row>
    <row r="22" spans="1:33" ht="18.75">
      <c r="A22" s="45" t="s">
        <v>15</v>
      </c>
      <c r="B22" s="45"/>
      <c r="C22" s="46"/>
      <c r="D22" s="46"/>
      <c r="E22" s="47"/>
      <c r="F22" s="37">
        <v>1100</v>
      </c>
      <c r="G22" s="337"/>
      <c r="H22" s="362"/>
      <c r="I22" s="365"/>
      <c r="J22" s="339"/>
      <c r="K22" s="333"/>
      <c r="L22" s="334"/>
      <c r="M22" s="333"/>
      <c r="N22" s="334"/>
      <c r="O22" s="333"/>
      <c r="P22" s="334"/>
      <c r="Q22" s="345"/>
      <c r="R22" s="346"/>
      <c r="S22" s="238"/>
      <c r="T22" s="236" t="s">
        <v>151</v>
      </c>
      <c r="U22">
        <v>50</v>
      </c>
      <c r="V22">
        <v>50</v>
      </c>
      <c r="W22">
        <v>50</v>
      </c>
      <c r="X22">
        <v>50</v>
      </c>
      <c r="Y22">
        <v>50</v>
      </c>
      <c r="Z22">
        <v>50</v>
      </c>
      <c r="AA22">
        <v>50</v>
      </c>
      <c r="AB22">
        <v>50</v>
      </c>
      <c r="AC22">
        <v>50</v>
      </c>
      <c r="AD22">
        <v>50</v>
      </c>
      <c r="AE22">
        <v>50</v>
      </c>
      <c r="AF22">
        <v>50</v>
      </c>
    </row>
    <row r="23" spans="1:33" ht="19.5" thickBot="1">
      <c r="A23" s="68" t="s">
        <v>16</v>
      </c>
      <c r="B23" s="68"/>
      <c r="C23" s="69"/>
      <c r="D23" s="69"/>
      <c r="E23" s="70"/>
      <c r="F23" s="71"/>
      <c r="G23" s="294"/>
      <c r="H23" s="363"/>
      <c r="I23" s="366"/>
      <c r="J23" s="340"/>
      <c r="K23" s="335"/>
      <c r="L23" s="336"/>
      <c r="M23" s="335"/>
      <c r="N23" s="336"/>
      <c r="O23" s="335"/>
      <c r="P23" s="336"/>
      <c r="Q23" s="347"/>
      <c r="R23" s="348"/>
      <c r="S23" s="238"/>
      <c r="T23" s="236" t="s">
        <v>152</v>
      </c>
      <c r="U23">
        <v>155</v>
      </c>
      <c r="V23">
        <v>155</v>
      </c>
      <c r="W23">
        <v>155</v>
      </c>
      <c r="X23">
        <v>155</v>
      </c>
      <c r="Y23">
        <v>155</v>
      </c>
      <c r="Z23">
        <v>155</v>
      </c>
      <c r="AA23">
        <v>155</v>
      </c>
      <c r="AB23">
        <v>155</v>
      </c>
      <c r="AC23">
        <v>155</v>
      </c>
      <c r="AD23">
        <v>155</v>
      </c>
      <c r="AE23">
        <v>155</v>
      </c>
      <c r="AF23">
        <v>155</v>
      </c>
    </row>
    <row r="24" spans="1:33" ht="18.75">
      <c r="A24" s="129" t="s">
        <v>18</v>
      </c>
      <c r="B24" s="129"/>
      <c r="C24" s="130"/>
      <c r="D24" s="130"/>
      <c r="E24" s="131"/>
      <c r="F24" s="34">
        <v>1200</v>
      </c>
      <c r="G24" s="289" t="s">
        <v>112</v>
      </c>
      <c r="H24" s="289">
        <v>14828.3</v>
      </c>
      <c r="I24" s="291">
        <v>14828.3</v>
      </c>
      <c r="J24" s="368">
        <f>K24+M24+O24+Q24</f>
        <v>4789.3999999999996</v>
      </c>
      <c r="K24" s="357">
        <f>K26+K28</f>
        <v>1635.1</v>
      </c>
      <c r="L24" s="358"/>
      <c r="M24" s="357">
        <f>M26+M28</f>
        <v>927.1</v>
      </c>
      <c r="N24" s="358"/>
      <c r="O24" s="357">
        <f>O26+O28</f>
        <v>955.1</v>
      </c>
      <c r="P24" s="358"/>
      <c r="Q24" s="353">
        <f>Q26+Q28</f>
        <v>1272.0999999999999</v>
      </c>
      <c r="R24" s="354"/>
      <c r="S24" s="247"/>
      <c r="T24" s="248" t="s">
        <v>153</v>
      </c>
      <c r="U24" s="249">
        <v>25</v>
      </c>
      <c r="V24" s="241">
        <v>25</v>
      </c>
      <c r="W24" s="241">
        <v>25</v>
      </c>
      <c r="X24" s="241">
        <v>25</v>
      </c>
      <c r="Y24" s="241">
        <v>25</v>
      </c>
      <c r="Z24" s="241">
        <v>25</v>
      </c>
      <c r="AA24" s="241">
        <v>25</v>
      </c>
      <c r="AB24" s="241">
        <v>25</v>
      </c>
      <c r="AC24" s="241">
        <v>25</v>
      </c>
      <c r="AD24" s="241">
        <v>25</v>
      </c>
      <c r="AE24" s="241">
        <v>25</v>
      </c>
      <c r="AF24" s="241">
        <v>25</v>
      </c>
      <c r="AG24" s="242">
        <v>6520</v>
      </c>
    </row>
    <row r="25" spans="1:33" ht="19.5" thickBot="1">
      <c r="A25" s="68" t="s">
        <v>19</v>
      </c>
      <c r="B25" s="68"/>
      <c r="C25" s="69"/>
      <c r="D25" s="69"/>
      <c r="E25" s="70"/>
      <c r="F25" s="71"/>
      <c r="G25" s="341"/>
      <c r="H25" s="290"/>
      <c r="I25" s="292"/>
      <c r="J25" s="369"/>
      <c r="K25" s="359"/>
      <c r="L25" s="360"/>
      <c r="M25" s="359"/>
      <c r="N25" s="360"/>
      <c r="O25" s="359"/>
      <c r="P25" s="360"/>
      <c r="Q25" s="355"/>
      <c r="R25" s="356"/>
      <c r="S25" s="240">
        <v>2230</v>
      </c>
      <c r="T25" s="239" t="s">
        <v>154</v>
      </c>
      <c r="U25" s="255">
        <v>15.2</v>
      </c>
      <c r="V25" s="255">
        <v>15.2</v>
      </c>
      <c r="W25" s="255">
        <v>15.2</v>
      </c>
      <c r="X25" s="255">
        <v>15.2</v>
      </c>
      <c r="Y25" s="255">
        <v>15.2</v>
      </c>
      <c r="Z25" s="255">
        <v>15.2</v>
      </c>
      <c r="AA25" s="255">
        <v>15.2</v>
      </c>
      <c r="AB25" s="255">
        <v>15.2</v>
      </c>
      <c r="AC25" s="255">
        <v>15.2</v>
      </c>
      <c r="AD25" s="255">
        <v>15.2</v>
      </c>
      <c r="AE25" s="255">
        <v>15.2</v>
      </c>
      <c r="AF25" s="255">
        <v>15.2</v>
      </c>
    </row>
    <row r="26" spans="1:33" ht="18.75">
      <c r="A26" s="143" t="s">
        <v>20</v>
      </c>
      <c r="B26" s="94"/>
      <c r="C26" s="94"/>
      <c r="D26" s="94"/>
      <c r="E26" s="49"/>
      <c r="F26" s="49">
        <v>1210</v>
      </c>
      <c r="G26" s="132" t="s">
        <v>112</v>
      </c>
      <c r="H26" s="132">
        <v>10403.4</v>
      </c>
      <c r="I26" s="212">
        <v>10403.4</v>
      </c>
      <c r="J26" s="201">
        <f>Q26+O26+M26+K26</f>
        <v>2400</v>
      </c>
      <c r="K26" s="324">
        <v>600</v>
      </c>
      <c r="L26" s="325"/>
      <c r="M26" s="324">
        <v>600</v>
      </c>
      <c r="N26" s="325"/>
      <c r="O26" s="324">
        <v>600</v>
      </c>
      <c r="P26" s="325"/>
      <c r="Q26" s="324">
        <v>600</v>
      </c>
      <c r="R26" s="367"/>
      <c r="S26" s="224"/>
      <c r="T26" s="236" t="s">
        <v>155</v>
      </c>
      <c r="U26" s="255">
        <v>5.8</v>
      </c>
      <c r="V26" s="257">
        <v>5.8</v>
      </c>
      <c r="W26" s="257">
        <v>5.8</v>
      </c>
      <c r="X26" s="257">
        <v>5.8</v>
      </c>
      <c r="Y26" s="257">
        <v>5.8</v>
      </c>
      <c r="Z26" s="257">
        <v>5.8</v>
      </c>
      <c r="AA26" s="257">
        <v>5.8</v>
      </c>
      <c r="AB26" s="257">
        <v>5.8</v>
      </c>
      <c r="AC26" s="257">
        <v>5.8</v>
      </c>
      <c r="AD26" s="257">
        <v>5.8</v>
      </c>
      <c r="AE26" s="257">
        <v>5.8</v>
      </c>
      <c r="AF26" s="257">
        <v>5.8</v>
      </c>
    </row>
    <row r="27" spans="1:33" ht="18.75">
      <c r="A27" s="50" t="s">
        <v>21</v>
      </c>
      <c r="B27" s="54"/>
      <c r="C27" s="54"/>
      <c r="D27" s="42"/>
      <c r="E27" s="43"/>
      <c r="F27" s="43">
        <v>1211</v>
      </c>
      <c r="G27" s="51" t="s">
        <v>112</v>
      </c>
      <c r="H27" s="51"/>
      <c r="I27" s="213"/>
      <c r="J27" s="195">
        <f t="shared" ref="J27:J40" si="0">Q27+O27+M27+K27</f>
        <v>0</v>
      </c>
      <c r="K27" s="285"/>
      <c r="L27" s="286"/>
      <c r="M27" s="285"/>
      <c r="N27" s="286"/>
      <c r="O27" s="285"/>
      <c r="P27" s="286"/>
      <c r="Q27" s="285"/>
      <c r="R27" s="370"/>
      <c r="S27" s="224"/>
      <c r="T27" s="236" t="s">
        <v>156</v>
      </c>
      <c r="U27" s="255">
        <v>3.2</v>
      </c>
      <c r="V27" s="257">
        <v>3.2</v>
      </c>
      <c r="W27" s="257">
        <v>3.2</v>
      </c>
      <c r="X27" s="257">
        <v>3.2</v>
      </c>
      <c r="Y27" s="257">
        <v>3.2</v>
      </c>
      <c r="Z27" s="257">
        <v>3.2</v>
      </c>
      <c r="AA27" s="257">
        <v>3.2</v>
      </c>
      <c r="AB27" s="257">
        <v>3.2</v>
      </c>
      <c r="AC27" s="257">
        <v>3.2</v>
      </c>
      <c r="AD27" s="257">
        <v>3.2</v>
      </c>
      <c r="AE27" s="257">
        <v>3.2</v>
      </c>
      <c r="AF27" s="257">
        <v>3.2</v>
      </c>
    </row>
    <row r="28" spans="1:33" ht="18.75">
      <c r="A28" s="55" t="s">
        <v>22</v>
      </c>
      <c r="B28" s="56"/>
      <c r="C28" s="56"/>
      <c r="D28" s="38"/>
      <c r="E28" s="37"/>
      <c r="F28" s="37">
        <v>1212</v>
      </c>
      <c r="G28" s="57" t="s">
        <v>112</v>
      </c>
      <c r="H28" s="57">
        <v>4424.8999999999996</v>
      </c>
      <c r="I28" s="200">
        <v>4424.8999999999996</v>
      </c>
      <c r="J28" s="195">
        <f t="shared" si="0"/>
        <v>2389.4</v>
      </c>
      <c r="K28" s="285">
        <v>1035.0999999999999</v>
      </c>
      <c r="L28" s="286"/>
      <c r="M28" s="285">
        <v>327.10000000000002</v>
      </c>
      <c r="N28" s="286"/>
      <c r="O28" s="285">
        <v>355.1</v>
      </c>
      <c r="P28" s="286"/>
      <c r="Q28" s="285">
        <v>672.1</v>
      </c>
      <c r="R28" s="370"/>
      <c r="S28" s="224"/>
      <c r="T28" s="236" t="s">
        <v>157</v>
      </c>
      <c r="U28" s="256">
        <v>3.2</v>
      </c>
      <c r="V28" s="257">
        <v>3.2</v>
      </c>
      <c r="W28" s="257">
        <v>3.2</v>
      </c>
      <c r="X28" s="257">
        <v>3.2</v>
      </c>
      <c r="Y28" s="256">
        <v>3.2</v>
      </c>
      <c r="Z28" s="258">
        <v>3.2</v>
      </c>
      <c r="AA28" s="258">
        <v>3.2</v>
      </c>
      <c r="AB28" s="258">
        <v>3.2</v>
      </c>
      <c r="AC28" s="256">
        <v>3.2</v>
      </c>
      <c r="AD28" s="257">
        <v>3.2</v>
      </c>
      <c r="AE28" s="257">
        <v>3.2</v>
      </c>
      <c r="AF28" s="257">
        <v>3.2</v>
      </c>
      <c r="AG28" s="214"/>
    </row>
    <row r="29" spans="1:33" ht="19.5" thickBot="1">
      <c r="A29" s="142" t="s">
        <v>23</v>
      </c>
      <c r="B29" s="134"/>
      <c r="C29" s="134"/>
      <c r="D29" s="87"/>
      <c r="E29" s="90"/>
      <c r="F29" s="90">
        <v>1213</v>
      </c>
      <c r="G29" s="82" t="s">
        <v>112</v>
      </c>
      <c r="H29" s="82"/>
      <c r="I29" s="207"/>
      <c r="J29" s="208">
        <f t="shared" si="0"/>
        <v>0</v>
      </c>
      <c r="K29" s="209"/>
      <c r="L29" s="208"/>
      <c r="M29" s="209"/>
      <c r="N29" s="208"/>
      <c r="O29" s="209"/>
      <c r="P29" s="208"/>
      <c r="Q29" s="378"/>
      <c r="R29" s="379"/>
      <c r="S29" s="224"/>
      <c r="T29" s="236" t="s">
        <v>158</v>
      </c>
      <c r="U29">
        <v>5.5</v>
      </c>
      <c r="V29" s="257">
        <v>5.5</v>
      </c>
      <c r="W29" s="257">
        <v>5.5</v>
      </c>
      <c r="X29" s="257">
        <v>5.5</v>
      </c>
      <c r="Y29" s="258">
        <v>5.5</v>
      </c>
      <c r="Z29" s="258">
        <v>5.5</v>
      </c>
      <c r="AA29" s="258">
        <v>5.5</v>
      </c>
      <c r="AB29" s="258">
        <v>5.5</v>
      </c>
      <c r="AC29" s="258">
        <v>5.5</v>
      </c>
      <c r="AD29" s="257">
        <v>5.5</v>
      </c>
      <c r="AE29" s="257">
        <v>5.5</v>
      </c>
      <c r="AF29" s="257">
        <v>5.5</v>
      </c>
    </row>
    <row r="30" spans="1:33" ht="19.5" thickBot="1">
      <c r="A30" s="135" t="s">
        <v>24</v>
      </c>
      <c r="B30" s="135"/>
      <c r="C30" s="136"/>
      <c r="D30" s="136"/>
      <c r="E30" s="137"/>
      <c r="F30" s="138">
        <v>1400</v>
      </c>
      <c r="G30" s="139" t="s">
        <v>112</v>
      </c>
      <c r="H30" s="139">
        <f>H31+H32+H35+H36+H37+H38+H39+H40</f>
        <v>2787.8</v>
      </c>
      <c r="I30" s="210">
        <f>I31+I32+I35+I36+I37+I38+I39+I40</f>
        <v>2787.8</v>
      </c>
      <c r="J30" s="211">
        <f t="shared" si="0"/>
        <v>3080</v>
      </c>
      <c r="K30" s="329">
        <f>K31+K35+K37+K38</f>
        <v>750</v>
      </c>
      <c r="L30" s="330"/>
      <c r="M30" s="329">
        <f>M31+M35+M37+M38</f>
        <v>750</v>
      </c>
      <c r="N30" s="330"/>
      <c r="O30" s="329">
        <f>O31+O35+O37+O38</f>
        <v>750</v>
      </c>
      <c r="P30" s="330"/>
      <c r="Q30" s="329">
        <f>Q31+Q35+Q37+Q38</f>
        <v>830</v>
      </c>
      <c r="R30" s="383"/>
      <c r="S30" s="237"/>
      <c r="T30" s="239" t="s">
        <v>159</v>
      </c>
      <c r="U30" s="233">
        <v>9.1999999999999993</v>
      </c>
      <c r="V30" s="257">
        <v>9.1999999999999993</v>
      </c>
      <c r="W30" s="257">
        <v>9.1999999999999993</v>
      </c>
      <c r="X30" s="257">
        <v>9.1999999999999993</v>
      </c>
      <c r="Y30" s="257">
        <v>9.1999999999999993</v>
      </c>
      <c r="Z30" s="257">
        <v>9.1999999999999993</v>
      </c>
      <c r="AA30" s="257">
        <v>9.1999999999999993</v>
      </c>
      <c r="AB30" s="257">
        <v>9.1999999999999993</v>
      </c>
      <c r="AC30" s="257">
        <v>9.1999999999999993</v>
      </c>
      <c r="AD30" s="257">
        <v>9.1999999999999993</v>
      </c>
      <c r="AE30" s="257">
        <v>9.1999999999999993</v>
      </c>
      <c r="AF30" s="257">
        <v>9.1999999999999993</v>
      </c>
    </row>
    <row r="31" spans="1:33" ht="18.75">
      <c r="A31" s="36" t="s">
        <v>25</v>
      </c>
      <c r="B31" s="38"/>
      <c r="C31" s="38"/>
      <c r="D31" s="38"/>
      <c r="E31" s="37"/>
      <c r="F31" s="37">
        <v>1410</v>
      </c>
      <c r="G31" s="57" t="s">
        <v>112</v>
      </c>
      <c r="H31" s="57">
        <v>912.1</v>
      </c>
      <c r="I31" s="200">
        <v>912.1</v>
      </c>
      <c r="J31" s="201">
        <f t="shared" si="0"/>
        <v>970.8</v>
      </c>
      <c r="K31" s="324">
        <v>242.7</v>
      </c>
      <c r="L31" s="325"/>
      <c r="M31" s="324">
        <v>242.7</v>
      </c>
      <c r="N31" s="325"/>
      <c r="O31" s="324">
        <v>242.7</v>
      </c>
      <c r="P31" s="325"/>
      <c r="Q31" s="324">
        <v>242.7</v>
      </c>
      <c r="R31" s="367"/>
      <c r="S31" s="224"/>
      <c r="T31" s="236" t="s">
        <v>160</v>
      </c>
      <c r="U31" s="233">
        <v>5</v>
      </c>
      <c r="V31" s="233">
        <v>5</v>
      </c>
      <c r="W31" s="233">
        <v>5</v>
      </c>
      <c r="X31" s="233">
        <v>5</v>
      </c>
      <c r="Y31" s="233">
        <v>5</v>
      </c>
      <c r="Z31" s="233">
        <v>5</v>
      </c>
      <c r="AA31" s="233">
        <v>5</v>
      </c>
      <c r="AB31" s="233">
        <v>5</v>
      </c>
      <c r="AC31" s="233">
        <v>5</v>
      </c>
      <c r="AD31" s="233">
        <v>5</v>
      </c>
      <c r="AE31" s="233">
        <v>5</v>
      </c>
      <c r="AF31" s="233">
        <v>5</v>
      </c>
    </row>
    <row r="32" spans="1:33" ht="18.75">
      <c r="A32" s="61" t="s">
        <v>30</v>
      </c>
      <c r="B32" s="42"/>
      <c r="C32" s="42"/>
      <c r="D32" s="42"/>
      <c r="E32" s="43"/>
      <c r="F32" s="43">
        <v>1420</v>
      </c>
      <c r="G32" s="51" t="s">
        <v>112</v>
      </c>
      <c r="H32" s="51"/>
      <c r="I32" s="202"/>
      <c r="J32" s="195">
        <f t="shared" si="0"/>
        <v>0</v>
      </c>
      <c r="K32" s="203"/>
      <c r="L32" s="195"/>
      <c r="M32" s="203"/>
      <c r="N32" s="195"/>
      <c r="O32" s="203"/>
      <c r="P32" s="195"/>
      <c r="Q32" s="285"/>
      <c r="R32" s="370"/>
      <c r="S32" s="252"/>
      <c r="T32" s="236" t="s">
        <v>161</v>
      </c>
      <c r="U32" s="231">
        <v>6.2</v>
      </c>
      <c r="V32" s="231">
        <v>6.2</v>
      </c>
      <c r="W32" s="231">
        <v>6.2</v>
      </c>
      <c r="X32" s="231">
        <v>6.2</v>
      </c>
      <c r="Y32" s="231">
        <v>6.2</v>
      </c>
      <c r="Z32" s="231">
        <v>6.2</v>
      </c>
      <c r="AA32" s="231">
        <v>6.2</v>
      </c>
      <c r="AB32" s="231">
        <v>6.2</v>
      </c>
      <c r="AC32" s="231">
        <v>6.2</v>
      </c>
      <c r="AD32" s="231">
        <v>6.2</v>
      </c>
      <c r="AE32" s="231">
        <v>6.2</v>
      </c>
      <c r="AF32" s="231">
        <v>6.2</v>
      </c>
      <c r="AG32" s="1"/>
    </row>
    <row r="33" spans="1:35" ht="18.75">
      <c r="A33" s="61"/>
      <c r="B33" s="42"/>
      <c r="C33" s="42"/>
      <c r="D33" s="42"/>
      <c r="E33" s="43"/>
      <c r="F33" s="43"/>
      <c r="G33" s="51"/>
      <c r="H33" s="51"/>
      <c r="I33" s="202"/>
      <c r="J33" s="195"/>
      <c r="K33" s="203"/>
      <c r="L33" s="195"/>
      <c r="M33" s="203"/>
      <c r="N33" s="195"/>
      <c r="O33" s="203"/>
      <c r="P33" s="195"/>
      <c r="Q33" s="215"/>
      <c r="R33" s="216"/>
      <c r="S33" s="252"/>
      <c r="T33" s="236" t="s">
        <v>166</v>
      </c>
      <c r="U33" s="1">
        <v>2</v>
      </c>
      <c r="V33" s="1">
        <v>2</v>
      </c>
      <c r="W33" s="1">
        <v>2</v>
      </c>
      <c r="X33" s="1">
        <v>2</v>
      </c>
      <c r="Y33" s="1">
        <v>2</v>
      </c>
      <c r="Z33" s="1">
        <v>2</v>
      </c>
      <c r="AA33" s="1">
        <v>2</v>
      </c>
      <c r="AB33" s="1">
        <v>2</v>
      </c>
      <c r="AC33" s="1">
        <v>2</v>
      </c>
      <c r="AD33" s="1">
        <v>2</v>
      </c>
      <c r="AE33" s="1">
        <v>2</v>
      </c>
      <c r="AF33" s="1">
        <v>2</v>
      </c>
      <c r="AG33" s="1"/>
    </row>
    <row r="34" spans="1:35" ht="18.75">
      <c r="A34" s="61"/>
      <c r="B34" s="42"/>
      <c r="C34" s="42"/>
      <c r="D34" s="42"/>
      <c r="E34" s="43"/>
      <c r="F34" s="43"/>
      <c r="G34" s="51"/>
      <c r="H34" s="51"/>
      <c r="I34" s="202"/>
      <c r="J34" s="195"/>
      <c r="K34" s="203"/>
      <c r="L34" s="195"/>
      <c r="M34" s="203"/>
      <c r="N34" s="195"/>
      <c r="O34" s="203"/>
      <c r="P34" s="195"/>
      <c r="Q34" s="215"/>
      <c r="R34" s="216"/>
      <c r="S34" s="250"/>
      <c r="T34" s="251" t="s">
        <v>167</v>
      </c>
      <c r="U34" s="241">
        <v>1.1000000000000001</v>
      </c>
      <c r="V34" s="241">
        <v>1.1000000000000001</v>
      </c>
      <c r="W34" s="241">
        <v>1.1000000000000001</v>
      </c>
      <c r="X34" s="241">
        <v>1.1000000000000001</v>
      </c>
      <c r="Y34" s="241">
        <v>1.1000000000000001</v>
      </c>
      <c r="Z34" s="241">
        <v>1.1000000000000001</v>
      </c>
      <c r="AA34" s="241">
        <v>1.1000000000000001</v>
      </c>
      <c r="AB34" s="241">
        <v>1.1000000000000001</v>
      </c>
      <c r="AC34" s="241">
        <v>1.1000000000000001</v>
      </c>
      <c r="AD34" s="241">
        <v>1.1000000000000001</v>
      </c>
      <c r="AE34" s="241">
        <v>1.1000000000000001</v>
      </c>
      <c r="AF34" s="241">
        <v>1.1000000000000001</v>
      </c>
      <c r="AG34" s="242">
        <v>588</v>
      </c>
    </row>
    <row r="35" spans="1:35" ht="18.75">
      <c r="A35" s="61" t="s">
        <v>26</v>
      </c>
      <c r="B35" s="42"/>
      <c r="C35" s="42"/>
      <c r="D35" s="42"/>
      <c r="E35" s="43"/>
      <c r="F35" s="43">
        <v>1430</v>
      </c>
      <c r="G35" s="51" t="s">
        <v>112</v>
      </c>
      <c r="H35" s="51">
        <v>28</v>
      </c>
      <c r="I35" s="202">
        <v>28</v>
      </c>
      <c r="J35" s="195">
        <f t="shared" si="0"/>
        <v>29.2</v>
      </c>
      <c r="K35" s="285">
        <v>7.3</v>
      </c>
      <c r="L35" s="286"/>
      <c r="M35" s="285">
        <v>7.3</v>
      </c>
      <c r="N35" s="286"/>
      <c r="O35" s="285">
        <v>7.3</v>
      </c>
      <c r="P35" s="286"/>
      <c r="Q35" s="285">
        <v>7.3</v>
      </c>
      <c r="R35" s="370"/>
      <c r="S35" s="253">
        <v>2240</v>
      </c>
      <c r="T35" s="236" t="s">
        <v>162</v>
      </c>
      <c r="U35" s="257">
        <v>18.2</v>
      </c>
      <c r="V35" s="257">
        <v>18.2</v>
      </c>
      <c r="W35" s="257">
        <v>18.2</v>
      </c>
      <c r="X35" s="257">
        <v>18.2</v>
      </c>
      <c r="Y35" s="257">
        <v>18.2</v>
      </c>
      <c r="Z35" s="257">
        <v>18.2</v>
      </c>
      <c r="AA35" s="257">
        <v>18.2</v>
      </c>
      <c r="AB35" s="257">
        <v>18.2</v>
      </c>
      <c r="AC35" s="257">
        <v>18.2</v>
      </c>
      <c r="AD35" s="257">
        <v>18.2</v>
      </c>
      <c r="AE35" s="257">
        <v>18.2</v>
      </c>
      <c r="AF35" s="257">
        <v>18.2</v>
      </c>
    </row>
    <row r="36" spans="1:35" ht="18.75">
      <c r="A36" s="36" t="s">
        <v>27</v>
      </c>
      <c r="B36" s="38"/>
      <c r="C36" s="38"/>
      <c r="D36" s="38"/>
      <c r="E36" s="37"/>
      <c r="F36" s="37">
        <v>1440</v>
      </c>
      <c r="G36" s="57" t="s">
        <v>112</v>
      </c>
      <c r="H36" s="57"/>
      <c r="I36" s="204"/>
      <c r="J36" s="195">
        <f t="shared" si="0"/>
        <v>0</v>
      </c>
      <c r="K36" s="205"/>
      <c r="L36" s="199"/>
      <c r="M36" s="205"/>
      <c r="N36" s="199"/>
      <c r="O36" s="205"/>
      <c r="P36" s="199"/>
      <c r="Q36" s="285"/>
      <c r="R36" s="370"/>
      <c r="S36" s="224"/>
      <c r="T36" s="236" t="s">
        <v>163</v>
      </c>
      <c r="U36">
        <v>0.7</v>
      </c>
      <c r="V36">
        <v>0.7</v>
      </c>
      <c r="W36">
        <v>0.7</v>
      </c>
      <c r="X36">
        <v>0.7</v>
      </c>
      <c r="Y36">
        <v>0.7</v>
      </c>
      <c r="Z36">
        <v>0.7</v>
      </c>
      <c r="AA36">
        <v>0.7</v>
      </c>
      <c r="AB36">
        <v>0.7</v>
      </c>
      <c r="AC36">
        <v>0.7</v>
      </c>
      <c r="AD36">
        <v>0.7</v>
      </c>
      <c r="AE36">
        <v>0.7</v>
      </c>
      <c r="AF36">
        <v>0.7</v>
      </c>
    </row>
    <row r="37" spans="1:35" ht="18.75">
      <c r="A37" s="63" t="s">
        <v>28</v>
      </c>
      <c r="B37" s="64"/>
      <c r="C37" s="64"/>
      <c r="D37" s="64"/>
      <c r="E37" s="65"/>
      <c r="F37" s="65">
        <v>1450</v>
      </c>
      <c r="G37" s="66" t="s">
        <v>112</v>
      </c>
      <c r="H37" s="66">
        <v>60</v>
      </c>
      <c r="I37" s="206">
        <v>60</v>
      </c>
      <c r="J37" s="206">
        <f t="shared" si="0"/>
        <v>80</v>
      </c>
      <c r="K37" s="326">
        <v>20</v>
      </c>
      <c r="L37" s="327"/>
      <c r="M37" s="326">
        <v>20</v>
      </c>
      <c r="N37" s="327"/>
      <c r="O37" s="326">
        <v>20</v>
      </c>
      <c r="P37" s="327"/>
      <c r="Q37" s="326">
        <v>20</v>
      </c>
      <c r="R37" s="400"/>
      <c r="S37" s="225"/>
      <c r="T37" s="225" t="s">
        <v>164</v>
      </c>
      <c r="U37" s="233">
        <v>9</v>
      </c>
      <c r="V37" s="233">
        <v>9</v>
      </c>
      <c r="W37" s="233">
        <v>9</v>
      </c>
      <c r="X37" s="233">
        <v>9</v>
      </c>
      <c r="Y37" s="233">
        <v>9</v>
      </c>
      <c r="Z37" s="233">
        <v>9</v>
      </c>
      <c r="AA37" s="233">
        <v>9</v>
      </c>
      <c r="AB37" s="233">
        <v>9</v>
      </c>
      <c r="AC37" s="233">
        <v>9</v>
      </c>
      <c r="AD37" s="233">
        <v>9</v>
      </c>
      <c r="AE37" s="233">
        <v>9</v>
      </c>
      <c r="AF37" s="233">
        <v>9</v>
      </c>
    </row>
    <row r="38" spans="1:35" ht="18.75">
      <c r="A38" s="63" t="s">
        <v>68</v>
      </c>
      <c r="B38" s="64"/>
      <c r="C38" s="64"/>
      <c r="D38" s="64"/>
      <c r="E38" s="65"/>
      <c r="F38" s="65">
        <v>1460</v>
      </c>
      <c r="G38" s="66" t="s">
        <v>112</v>
      </c>
      <c r="H38" s="66">
        <v>1787.7</v>
      </c>
      <c r="I38" s="206">
        <v>1787.7</v>
      </c>
      <c r="J38" s="206">
        <f t="shared" si="0"/>
        <v>2000</v>
      </c>
      <c r="K38" s="326">
        <v>480</v>
      </c>
      <c r="L38" s="327"/>
      <c r="M38" s="326">
        <v>480</v>
      </c>
      <c r="N38" s="327"/>
      <c r="O38" s="326">
        <v>480</v>
      </c>
      <c r="P38" s="327"/>
      <c r="Q38" s="405">
        <v>560</v>
      </c>
      <c r="R38" s="406"/>
      <c r="S38" s="254"/>
      <c r="T38" s="254" t="s">
        <v>165</v>
      </c>
      <c r="U38" s="261">
        <v>19.5</v>
      </c>
      <c r="V38" s="261">
        <v>19.5</v>
      </c>
      <c r="W38" s="261">
        <v>19.5</v>
      </c>
      <c r="X38" s="261">
        <v>19.5</v>
      </c>
      <c r="Y38" s="261">
        <v>19.5</v>
      </c>
      <c r="Z38" s="261">
        <v>19.5</v>
      </c>
      <c r="AA38" s="261">
        <v>19.5</v>
      </c>
      <c r="AB38" s="261">
        <v>19.5</v>
      </c>
      <c r="AC38" s="261">
        <v>19.5</v>
      </c>
      <c r="AD38" s="261">
        <v>19.5</v>
      </c>
      <c r="AE38" s="261">
        <v>19.5</v>
      </c>
      <c r="AF38" s="261">
        <v>19.5</v>
      </c>
    </row>
    <row r="39" spans="1:35" ht="18.75">
      <c r="A39" s="36" t="s">
        <v>29</v>
      </c>
      <c r="B39" s="38"/>
      <c r="C39" s="38"/>
      <c r="D39" s="38"/>
      <c r="E39" s="37"/>
      <c r="F39" s="37">
        <v>1470</v>
      </c>
      <c r="G39" s="57" t="s">
        <v>112</v>
      </c>
      <c r="H39" s="57"/>
      <c r="I39" s="204"/>
      <c r="J39" s="201">
        <f t="shared" si="0"/>
        <v>0</v>
      </c>
      <c r="K39" s="205"/>
      <c r="L39" s="199"/>
      <c r="M39" s="205"/>
      <c r="N39" s="199"/>
      <c r="O39" s="205"/>
      <c r="P39" s="199"/>
      <c r="Q39" s="401"/>
      <c r="R39" s="402"/>
      <c r="S39" s="236"/>
      <c r="T39" s="236" t="s">
        <v>168</v>
      </c>
      <c r="U39" s="235">
        <v>33</v>
      </c>
      <c r="V39" s="235">
        <v>33</v>
      </c>
      <c r="W39" s="235">
        <v>33</v>
      </c>
      <c r="X39" s="235">
        <v>16</v>
      </c>
      <c r="Y39" s="235"/>
      <c r="Z39" s="235"/>
      <c r="AA39" s="235"/>
      <c r="AB39" s="235"/>
      <c r="AC39" s="235">
        <v>16</v>
      </c>
      <c r="AD39" s="235">
        <v>33</v>
      </c>
      <c r="AE39" s="235">
        <v>33</v>
      </c>
      <c r="AF39" s="235">
        <v>33</v>
      </c>
    </row>
    <row r="40" spans="1:35" ht="19.5" thickBot="1">
      <c r="A40" s="106" t="s">
        <v>31</v>
      </c>
      <c r="B40" s="87"/>
      <c r="C40" s="87"/>
      <c r="D40" s="87"/>
      <c r="E40" s="90"/>
      <c r="F40" s="90">
        <v>1480</v>
      </c>
      <c r="G40" s="82" t="s">
        <v>112</v>
      </c>
      <c r="H40" s="82"/>
      <c r="I40" s="207"/>
      <c r="J40" s="208">
        <f t="shared" si="0"/>
        <v>0</v>
      </c>
      <c r="K40" s="209"/>
      <c r="L40" s="208"/>
      <c r="M40" s="209"/>
      <c r="N40" s="208"/>
      <c r="O40" s="209"/>
      <c r="P40" s="208"/>
      <c r="Q40" s="378"/>
      <c r="R40" s="379"/>
      <c r="S40" s="224"/>
      <c r="T40" s="236" t="s">
        <v>169</v>
      </c>
      <c r="U40" s="233">
        <v>2</v>
      </c>
      <c r="V40">
        <v>2</v>
      </c>
      <c r="W40">
        <v>2</v>
      </c>
      <c r="X40">
        <v>2</v>
      </c>
      <c r="Y40">
        <v>2</v>
      </c>
      <c r="Z40">
        <v>2</v>
      </c>
      <c r="AA40">
        <v>2</v>
      </c>
      <c r="AB40">
        <v>2</v>
      </c>
      <c r="AC40">
        <v>2</v>
      </c>
      <c r="AD40">
        <v>2</v>
      </c>
      <c r="AE40">
        <v>2</v>
      </c>
      <c r="AF40">
        <v>2</v>
      </c>
    </row>
    <row r="41" spans="1:35" ht="21.75" thickBot="1">
      <c r="A41" s="144" t="s">
        <v>32</v>
      </c>
      <c r="B41" s="144"/>
      <c r="C41" s="145"/>
      <c r="D41" s="145"/>
      <c r="E41" s="146"/>
      <c r="F41" s="138">
        <v>1500</v>
      </c>
      <c r="G41" s="139" t="s">
        <v>112</v>
      </c>
      <c r="H41" s="139">
        <f>H21+H24+H30</f>
        <v>58810.5</v>
      </c>
      <c r="I41" s="147">
        <f>I21+I24+I30</f>
        <v>58810.5</v>
      </c>
      <c r="J41" s="148">
        <f>Q41+O41+M41+K41</f>
        <v>83495.599999999991</v>
      </c>
      <c r="K41" s="303">
        <f>K24+K30+K21</f>
        <v>21121.899999999998</v>
      </c>
      <c r="L41" s="328"/>
      <c r="M41" s="303">
        <f>M24+M30+M21</f>
        <v>20323.899999999998</v>
      </c>
      <c r="N41" s="328"/>
      <c r="O41" s="303">
        <f>O24+O30+O21</f>
        <v>20789.899999999998</v>
      </c>
      <c r="P41" s="328"/>
      <c r="Q41" s="303">
        <f>Q26+Q28+Q31+Q35+Q37+Q38+Q21</f>
        <v>21259.899999999998</v>
      </c>
      <c r="R41" s="374"/>
      <c r="S41" s="226"/>
      <c r="T41" s="259" t="s">
        <v>170</v>
      </c>
      <c r="U41" s="197">
        <v>5</v>
      </c>
      <c r="V41" s="197">
        <v>5</v>
      </c>
      <c r="W41" s="197">
        <v>5</v>
      </c>
      <c r="X41" s="197">
        <v>5</v>
      </c>
      <c r="Y41" s="197">
        <v>5</v>
      </c>
      <c r="Z41" s="197">
        <v>5</v>
      </c>
      <c r="AA41" s="197">
        <v>5</v>
      </c>
      <c r="AB41" s="197">
        <v>5</v>
      </c>
      <c r="AC41" s="197">
        <v>5</v>
      </c>
      <c r="AD41" s="197">
        <v>5</v>
      </c>
      <c r="AE41" s="197">
        <v>5</v>
      </c>
      <c r="AF41" s="197">
        <v>5</v>
      </c>
      <c r="AG41" s="29"/>
    </row>
    <row r="42" spans="1:35" ht="19.5" thickBot="1">
      <c r="A42" s="375" t="s">
        <v>33</v>
      </c>
      <c r="B42" s="376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7"/>
      <c r="S42" s="218"/>
      <c r="T42" s="234" t="s">
        <v>171</v>
      </c>
      <c r="U42">
        <v>5</v>
      </c>
      <c r="V42">
        <v>5</v>
      </c>
      <c r="W42">
        <v>5</v>
      </c>
      <c r="X42">
        <v>5</v>
      </c>
      <c r="Y42">
        <v>5</v>
      </c>
      <c r="Z42">
        <v>5</v>
      </c>
      <c r="AA42">
        <v>5</v>
      </c>
      <c r="AB42">
        <v>5</v>
      </c>
      <c r="AC42">
        <v>5</v>
      </c>
      <c r="AD42">
        <v>5</v>
      </c>
      <c r="AE42">
        <v>5</v>
      </c>
      <c r="AF42">
        <v>5</v>
      </c>
    </row>
    <row r="43" spans="1:35" ht="18.75">
      <c r="A43" s="129" t="s">
        <v>34</v>
      </c>
      <c r="B43" s="130"/>
      <c r="C43" s="130"/>
      <c r="D43" s="130"/>
      <c r="E43" s="131"/>
      <c r="F43" s="34">
        <v>2100</v>
      </c>
      <c r="G43" s="293" t="s">
        <v>112</v>
      </c>
      <c r="H43" s="293">
        <v>41194.400000000001</v>
      </c>
      <c r="I43" s="293">
        <v>41194.400000000001</v>
      </c>
      <c r="J43" s="318">
        <f>M43+O43+Q43+K43</f>
        <v>75626.2</v>
      </c>
      <c r="K43" s="320">
        <f>K45+K49</f>
        <v>18736.8</v>
      </c>
      <c r="L43" s="321"/>
      <c r="M43" s="320">
        <f>M45+M49</f>
        <v>18646.8</v>
      </c>
      <c r="N43" s="321"/>
      <c r="O43" s="320">
        <f>O45+O49</f>
        <v>19084.8</v>
      </c>
      <c r="P43" s="321"/>
      <c r="Q43" s="357">
        <f>Q46+Q47+Q48+Q49</f>
        <v>19157.8</v>
      </c>
      <c r="R43" s="407"/>
      <c r="S43" s="227"/>
      <c r="T43" s="236" t="s">
        <v>172</v>
      </c>
      <c r="U43">
        <v>10</v>
      </c>
      <c r="AA43">
        <v>10</v>
      </c>
    </row>
    <row r="44" spans="1:35" ht="19.5" thickBot="1">
      <c r="A44" s="68" t="s">
        <v>35</v>
      </c>
      <c r="B44" s="69"/>
      <c r="C44" s="69"/>
      <c r="D44" s="69"/>
      <c r="E44" s="70"/>
      <c r="F44" s="71"/>
      <c r="G44" s="294"/>
      <c r="H44" s="294"/>
      <c r="I44" s="294"/>
      <c r="J44" s="319"/>
      <c r="K44" s="322"/>
      <c r="L44" s="323"/>
      <c r="M44" s="322"/>
      <c r="N44" s="323"/>
      <c r="O44" s="322"/>
      <c r="P44" s="323"/>
      <c r="Q44" s="359"/>
      <c r="R44" s="408"/>
      <c r="S44" s="227"/>
      <c r="T44" s="236" t="s">
        <v>173</v>
      </c>
      <c r="U44">
        <v>4</v>
      </c>
      <c r="V44">
        <v>4</v>
      </c>
      <c r="W44">
        <v>4</v>
      </c>
      <c r="X44">
        <v>4</v>
      </c>
      <c r="Y44">
        <v>4</v>
      </c>
      <c r="Z44">
        <v>4</v>
      </c>
      <c r="AA44">
        <v>4</v>
      </c>
      <c r="AB44">
        <v>4</v>
      </c>
      <c r="AC44">
        <v>4</v>
      </c>
      <c r="AD44">
        <v>4</v>
      </c>
      <c r="AE44">
        <v>4</v>
      </c>
      <c r="AF44">
        <v>4</v>
      </c>
      <c r="AI44" s="29"/>
    </row>
    <row r="45" spans="1:35" ht="18.75">
      <c r="A45" s="149" t="s">
        <v>36</v>
      </c>
      <c r="B45" s="150"/>
      <c r="C45" s="94"/>
      <c r="D45" s="94"/>
      <c r="E45" s="49"/>
      <c r="F45" s="49">
        <v>2110</v>
      </c>
      <c r="G45" s="151" t="s">
        <v>112</v>
      </c>
      <c r="H45" s="151">
        <v>38144.400000000001</v>
      </c>
      <c r="I45" s="198">
        <v>38144.400000000001</v>
      </c>
      <c r="J45" s="201">
        <f t="shared" ref="J45:J50" si="1">K45+M45+O45+Q45</f>
        <v>73426.2</v>
      </c>
      <c r="K45" s="298">
        <f>K46+K47+K48</f>
        <v>18186.8</v>
      </c>
      <c r="L45" s="300"/>
      <c r="M45" s="298">
        <f>M46+M47+M48</f>
        <v>18096.8</v>
      </c>
      <c r="N45" s="300"/>
      <c r="O45" s="298">
        <f>O46+O47+O48</f>
        <v>18534.8</v>
      </c>
      <c r="P45" s="300"/>
      <c r="Q45" s="324">
        <f>Q46+Q47+Q48</f>
        <v>18607.8</v>
      </c>
      <c r="R45" s="367"/>
      <c r="S45" s="224"/>
      <c r="T45" s="236" t="s">
        <v>174</v>
      </c>
      <c r="U45">
        <v>2</v>
      </c>
      <c r="V45">
        <v>2</v>
      </c>
      <c r="W45">
        <v>2</v>
      </c>
      <c r="X45">
        <v>2</v>
      </c>
      <c r="Y45">
        <v>2</v>
      </c>
      <c r="Z45">
        <v>2</v>
      </c>
      <c r="AA45">
        <v>2</v>
      </c>
      <c r="AB45">
        <v>2</v>
      </c>
      <c r="AC45">
        <v>2</v>
      </c>
      <c r="AD45">
        <v>2</v>
      </c>
      <c r="AE45">
        <v>2</v>
      </c>
      <c r="AF45">
        <v>2</v>
      </c>
    </row>
    <row r="46" spans="1:35" ht="18.75">
      <c r="A46" s="36" t="s">
        <v>37</v>
      </c>
      <c r="B46" s="38"/>
      <c r="C46" s="38"/>
      <c r="D46" s="38"/>
      <c r="E46" s="37"/>
      <c r="F46" s="37">
        <v>2111</v>
      </c>
      <c r="G46" s="73" t="s">
        <v>112</v>
      </c>
      <c r="H46" s="275">
        <v>25200</v>
      </c>
      <c r="I46" s="273">
        <v>25200</v>
      </c>
      <c r="J46" s="199">
        <f t="shared" si="1"/>
        <v>52825</v>
      </c>
      <c r="K46" s="314">
        <v>12900</v>
      </c>
      <c r="L46" s="315"/>
      <c r="M46" s="314">
        <v>13075</v>
      </c>
      <c r="N46" s="315"/>
      <c r="O46" s="285">
        <v>13425</v>
      </c>
      <c r="P46" s="286"/>
      <c r="Q46" s="314">
        <v>13425</v>
      </c>
      <c r="R46" s="288"/>
      <c r="S46" s="245"/>
      <c r="T46" s="221" t="s">
        <v>176</v>
      </c>
      <c r="U46" s="241">
        <v>5</v>
      </c>
      <c r="V46" s="241">
        <v>5</v>
      </c>
      <c r="W46" s="241">
        <v>5</v>
      </c>
      <c r="X46" s="241">
        <v>5</v>
      </c>
      <c r="Y46" s="241">
        <v>5</v>
      </c>
      <c r="Z46" s="241">
        <v>5</v>
      </c>
      <c r="AA46" s="241">
        <v>5</v>
      </c>
      <c r="AB46" s="241">
        <v>5</v>
      </c>
      <c r="AC46" s="241">
        <v>5</v>
      </c>
      <c r="AD46" s="241">
        <v>5</v>
      </c>
      <c r="AE46" s="241">
        <v>5</v>
      </c>
      <c r="AF46" s="241">
        <v>5</v>
      </c>
      <c r="AG46" s="241">
        <v>1094.8</v>
      </c>
    </row>
    <row r="47" spans="1:35" ht="18.75">
      <c r="A47" s="61" t="s">
        <v>38</v>
      </c>
      <c r="B47" s="42"/>
      <c r="C47" s="42"/>
      <c r="D47" s="42"/>
      <c r="E47" s="43"/>
      <c r="F47" s="43">
        <v>2112</v>
      </c>
      <c r="G47" s="72" t="s">
        <v>112</v>
      </c>
      <c r="H47" s="276">
        <v>5521</v>
      </c>
      <c r="I47" s="220">
        <v>5521</v>
      </c>
      <c r="J47" s="195">
        <f t="shared" si="1"/>
        <v>11625</v>
      </c>
      <c r="K47" s="314">
        <v>2838</v>
      </c>
      <c r="L47" s="315"/>
      <c r="M47" s="314">
        <v>2877</v>
      </c>
      <c r="N47" s="315"/>
      <c r="O47" s="285">
        <v>2955</v>
      </c>
      <c r="P47" s="286"/>
      <c r="Q47" s="314">
        <v>2955</v>
      </c>
      <c r="R47" s="288"/>
      <c r="S47" s="260">
        <v>2800</v>
      </c>
      <c r="T47" s="260" t="s">
        <v>175</v>
      </c>
      <c r="U47">
        <v>51</v>
      </c>
      <c r="AG47" s="29">
        <v>51</v>
      </c>
    </row>
    <row r="48" spans="1:35" ht="19.5" thickBot="1">
      <c r="A48" s="74" t="s">
        <v>39</v>
      </c>
      <c r="B48" s="75"/>
      <c r="C48" s="75"/>
      <c r="D48" s="75"/>
      <c r="E48" s="71"/>
      <c r="F48" s="37">
        <v>2122</v>
      </c>
      <c r="G48" s="73" t="s">
        <v>112</v>
      </c>
      <c r="H48" s="275">
        <v>7423</v>
      </c>
      <c r="I48" s="273">
        <v>7423</v>
      </c>
      <c r="J48" s="199">
        <f t="shared" si="1"/>
        <v>8976.2000000000007</v>
      </c>
      <c r="K48" s="314">
        <v>2448.8000000000002</v>
      </c>
      <c r="L48" s="315"/>
      <c r="M48" s="314">
        <v>2144.8000000000002</v>
      </c>
      <c r="N48" s="315"/>
      <c r="O48" s="314">
        <v>2154.8000000000002</v>
      </c>
      <c r="P48" s="315"/>
      <c r="Q48" s="314">
        <v>2227.8000000000002</v>
      </c>
      <c r="R48" s="288"/>
      <c r="S48" s="223">
        <v>3110</v>
      </c>
      <c r="T48" s="223"/>
      <c r="U48" s="29"/>
      <c r="W48">
        <v>550</v>
      </c>
      <c r="Z48">
        <v>550</v>
      </c>
      <c r="AC48">
        <v>550</v>
      </c>
      <c r="AF48">
        <v>550</v>
      </c>
      <c r="AG48">
        <v>2200</v>
      </c>
    </row>
    <row r="49" spans="1:33" ht="19.5" thickBot="1">
      <c r="A49" s="152" t="s">
        <v>42</v>
      </c>
      <c r="B49" s="153"/>
      <c r="C49" s="153"/>
      <c r="D49" s="87"/>
      <c r="E49" s="90"/>
      <c r="F49" s="90">
        <v>2130</v>
      </c>
      <c r="G49" s="154" t="s">
        <v>112</v>
      </c>
      <c r="H49" s="274">
        <v>3050</v>
      </c>
      <c r="I49" s="274">
        <v>3050</v>
      </c>
      <c r="J49" s="219">
        <f t="shared" si="1"/>
        <v>2200</v>
      </c>
      <c r="K49" s="295">
        <v>550</v>
      </c>
      <c r="L49" s="297"/>
      <c r="M49" s="295">
        <v>550</v>
      </c>
      <c r="N49" s="297"/>
      <c r="O49" s="295">
        <v>550</v>
      </c>
      <c r="P49" s="297"/>
      <c r="Q49" s="378">
        <v>550</v>
      </c>
      <c r="R49" s="379"/>
      <c r="S49" s="224"/>
      <c r="T49" s="224"/>
      <c r="AG49" s="29">
        <f>AG7+AG8+AG18+AG24+AG34+AG46+AG47+AG48</f>
        <v>75626.2</v>
      </c>
    </row>
    <row r="50" spans="1:33" ht="19.5" thickBot="1">
      <c r="A50" s="156" t="s">
        <v>40</v>
      </c>
      <c r="B50" s="136"/>
      <c r="C50" s="136"/>
      <c r="D50" s="136"/>
      <c r="E50" s="137"/>
      <c r="F50" s="137">
        <v>2200</v>
      </c>
      <c r="G50" s="139" t="s">
        <v>112</v>
      </c>
      <c r="H50" s="139">
        <v>14828.3</v>
      </c>
      <c r="I50" s="140">
        <v>14828.3</v>
      </c>
      <c r="J50" s="157">
        <f t="shared" si="1"/>
        <v>4789.3999999999996</v>
      </c>
      <c r="K50" s="305">
        <f>K51+K56</f>
        <v>1635.1</v>
      </c>
      <c r="L50" s="306"/>
      <c r="M50" s="305">
        <f>M51+M56</f>
        <v>927.1</v>
      </c>
      <c r="N50" s="306"/>
      <c r="O50" s="305">
        <f>O52+O53+O54+O55+O56</f>
        <v>955.1</v>
      </c>
      <c r="P50" s="306"/>
      <c r="Q50" s="305">
        <f>Q51+Q56</f>
        <v>1272.0999999999999</v>
      </c>
      <c r="R50" s="380"/>
      <c r="S50" s="218"/>
      <c r="T50" s="222" t="s">
        <v>177</v>
      </c>
      <c r="U50" s="196"/>
    </row>
    <row r="51" spans="1:33" ht="18.75">
      <c r="A51" s="149" t="s">
        <v>36</v>
      </c>
      <c r="B51" s="150"/>
      <c r="C51" s="158"/>
      <c r="D51" s="158"/>
      <c r="E51" s="159"/>
      <c r="F51" s="49">
        <v>2210</v>
      </c>
      <c r="G51" s="160" t="s">
        <v>112</v>
      </c>
      <c r="H51" s="160">
        <v>13434.5</v>
      </c>
      <c r="I51" s="161">
        <v>13434.5</v>
      </c>
      <c r="J51" s="155">
        <f t="shared" ref="J51:J55" si="2">K51+M51+O51+Q51</f>
        <v>4589.3999999999996</v>
      </c>
      <c r="K51" s="316">
        <f>K52+K53+K54+K55</f>
        <v>1435.1</v>
      </c>
      <c r="L51" s="317"/>
      <c r="M51" s="316">
        <f>M52+M53+M54+M55</f>
        <v>927.1</v>
      </c>
      <c r="N51" s="317"/>
      <c r="O51" s="316">
        <f>O52+O53+O54+O55</f>
        <v>955.1</v>
      </c>
      <c r="P51" s="317"/>
      <c r="Q51" s="316">
        <f>Q54+Q55+Q53+Q52</f>
        <v>1272.0999999999999</v>
      </c>
      <c r="R51" s="317"/>
    </row>
    <row r="52" spans="1:33" ht="18.75">
      <c r="A52" s="36" t="s">
        <v>37</v>
      </c>
      <c r="B52" s="38"/>
      <c r="C52" s="38"/>
      <c r="D52" s="38"/>
      <c r="E52" s="37"/>
      <c r="F52" s="37">
        <v>2211</v>
      </c>
      <c r="G52" s="57" t="s">
        <v>112</v>
      </c>
      <c r="H52" s="57">
        <v>6729.6</v>
      </c>
      <c r="I52" s="58">
        <v>6729.6</v>
      </c>
      <c r="J52" s="77">
        <f t="shared" si="2"/>
        <v>60</v>
      </c>
      <c r="K52" s="301">
        <v>15</v>
      </c>
      <c r="L52" s="302"/>
      <c r="M52" s="301">
        <v>15</v>
      </c>
      <c r="N52" s="302"/>
      <c r="O52" s="301">
        <v>15</v>
      </c>
      <c r="P52" s="302"/>
      <c r="Q52" s="372">
        <v>15</v>
      </c>
      <c r="R52" s="373"/>
      <c r="S52" s="269">
        <v>2111</v>
      </c>
      <c r="U52">
        <v>5</v>
      </c>
      <c r="V52">
        <v>5</v>
      </c>
      <c r="W52">
        <v>5</v>
      </c>
      <c r="X52">
        <v>5</v>
      </c>
      <c r="Y52">
        <v>5</v>
      </c>
      <c r="Z52">
        <v>5</v>
      </c>
      <c r="AA52">
        <v>5</v>
      </c>
      <c r="AB52">
        <v>5</v>
      </c>
      <c r="AC52">
        <v>5</v>
      </c>
      <c r="AD52">
        <v>5</v>
      </c>
      <c r="AE52">
        <v>5</v>
      </c>
      <c r="AF52">
        <v>5</v>
      </c>
    </row>
    <row r="53" spans="1:33" ht="18.75">
      <c r="A53" s="61" t="s">
        <v>38</v>
      </c>
      <c r="B53" s="42"/>
      <c r="C53" s="42"/>
      <c r="D53" s="42"/>
      <c r="E53" s="43"/>
      <c r="F53" s="43">
        <v>2212</v>
      </c>
      <c r="G53" s="51" t="s">
        <v>112</v>
      </c>
      <c r="H53" s="51">
        <v>1421.6</v>
      </c>
      <c r="I53" s="52">
        <v>1421.6</v>
      </c>
      <c r="J53" s="77">
        <f t="shared" si="2"/>
        <v>13.2</v>
      </c>
      <c r="K53" s="301">
        <v>3.3</v>
      </c>
      <c r="L53" s="302"/>
      <c r="M53" s="301">
        <v>3.3</v>
      </c>
      <c r="N53" s="302"/>
      <c r="O53" s="301">
        <v>3.3</v>
      </c>
      <c r="P53" s="302"/>
      <c r="Q53" s="372">
        <v>3.3</v>
      </c>
      <c r="R53" s="373"/>
      <c r="S53" s="269">
        <v>2120</v>
      </c>
      <c r="U53">
        <v>1.1000000000000001</v>
      </c>
      <c r="V53">
        <v>1.1000000000000001</v>
      </c>
      <c r="W53">
        <v>1.1000000000000001</v>
      </c>
      <c r="X53">
        <v>1.1000000000000001</v>
      </c>
      <c r="Y53">
        <v>1.1000000000000001</v>
      </c>
      <c r="Z53">
        <v>1.1000000000000001</v>
      </c>
      <c r="AA53">
        <v>1.1000000000000001</v>
      </c>
      <c r="AB53">
        <v>1.1000000000000001</v>
      </c>
      <c r="AC53">
        <v>1.1000000000000001</v>
      </c>
      <c r="AD53">
        <v>1.1000000000000001</v>
      </c>
      <c r="AE53">
        <v>1.1000000000000001</v>
      </c>
      <c r="AF53">
        <v>1.1000000000000001</v>
      </c>
    </row>
    <row r="54" spans="1:33" ht="18.75">
      <c r="A54" s="61" t="s">
        <v>41</v>
      </c>
      <c r="B54" s="42"/>
      <c r="C54" s="42"/>
      <c r="D54" s="42"/>
      <c r="E54" s="43"/>
      <c r="F54" s="43">
        <v>2218</v>
      </c>
      <c r="G54" s="51" t="s">
        <v>112</v>
      </c>
      <c r="H54" s="51">
        <v>1346</v>
      </c>
      <c r="I54" s="52">
        <v>1346</v>
      </c>
      <c r="J54" s="77">
        <f t="shared" si="2"/>
        <v>1820.1999999999998</v>
      </c>
      <c r="K54" s="301">
        <v>688.8</v>
      </c>
      <c r="L54" s="302"/>
      <c r="M54" s="301">
        <v>278.8</v>
      </c>
      <c r="N54" s="302"/>
      <c r="O54" s="301">
        <v>228.8</v>
      </c>
      <c r="P54" s="302"/>
      <c r="Q54" s="372">
        <v>623.79999999999995</v>
      </c>
      <c r="R54" s="373"/>
      <c r="S54" s="270">
        <v>2210</v>
      </c>
      <c r="T54" s="234"/>
    </row>
    <row r="55" spans="1:33" ht="19.5" thickBot="1">
      <c r="A55" s="74" t="s">
        <v>39</v>
      </c>
      <c r="B55" s="75"/>
      <c r="C55" s="75"/>
      <c r="D55" s="75"/>
      <c r="E55" s="71"/>
      <c r="F55" s="37">
        <v>2228</v>
      </c>
      <c r="G55" s="57" t="s">
        <v>112</v>
      </c>
      <c r="H55" s="57">
        <v>3937.3</v>
      </c>
      <c r="I55" s="58">
        <v>3937.3</v>
      </c>
      <c r="J55" s="77">
        <f t="shared" si="2"/>
        <v>2696</v>
      </c>
      <c r="K55" s="301">
        <v>728</v>
      </c>
      <c r="L55" s="302"/>
      <c r="M55" s="301">
        <v>630</v>
      </c>
      <c r="N55" s="302"/>
      <c r="O55" s="301">
        <v>708</v>
      </c>
      <c r="P55" s="302"/>
      <c r="Q55" s="372">
        <v>630</v>
      </c>
      <c r="R55" s="373"/>
      <c r="S55" s="271">
        <v>2220</v>
      </c>
      <c r="T55" s="262" t="s">
        <v>178</v>
      </c>
      <c r="U55">
        <v>50</v>
      </c>
      <c r="W55">
        <v>20</v>
      </c>
      <c r="AB55">
        <v>50</v>
      </c>
    </row>
    <row r="56" spans="1:33" ht="19.5" thickBot="1">
      <c r="A56" s="152" t="s">
        <v>42</v>
      </c>
      <c r="B56" s="153"/>
      <c r="C56" s="153"/>
      <c r="D56" s="162"/>
      <c r="E56" s="163"/>
      <c r="F56" s="163">
        <v>2230</v>
      </c>
      <c r="G56" s="164" t="s">
        <v>112</v>
      </c>
      <c r="H56" s="164">
        <v>1393.8</v>
      </c>
      <c r="I56" s="165">
        <v>1393.8</v>
      </c>
      <c r="J56" s="166">
        <f>K56+M56+O56+Q56</f>
        <v>200</v>
      </c>
      <c r="K56" s="311">
        <v>200</v>
      </c>
      <c r="L56" s="312"/>
      <c r="M56" s="311"/>
      <c r="N56" s="312"/>
      <c r="O56" s="311"/>
      <c r="P56" s="312"/>
      <c r="Q56" s="381"/>
      <c r="R56" s="382"/>
      <c r="S56" s="271">
        <v>2230</v>
      </c>
      <c r="T56" s="262" t="s">
        <v>179</v>
      </c>
      <c r="U56">
        <v>28</v>
      </c>
      <c r="AC56">
        <v>28</v>
      </c>
    </row>
    <row r="57" spans="1:33" ht="19.5" thickBot="1">
      <c r="A57" s="156" t="s">
        <v>43</v>
      </c>
      <c r="B57" s="136"/>
      <c r="C57" s="136"/>
      <c r="D57" s="136"/>
      <c r="E57" s="137"/>
      <c r="F57" s="138">
        <v>2400</v>
      </c>
      <c r="G57" s="139" t="s">
        <v>112</v>
      </c>
      <c r="H57" s="139">
        <v>2787.8</v>
      </c>
      <c r="I57" s="140">
        <v>2787.8</v>
      </c>
      <c r="J57" s="141">
        <f>K57+M57+O57+Q57</f>
        <v>3080</v>
      </c>
      <c r="K57" s="305">
        <f>K58+K63</f>
        <v>750</v>
      </c>
      <c r="L57" s="313"/>
      <c r="M57" s="305">
        <f>M58+M63</f>
        <v>750</v>
      </c>
      <c r="N57" s="313"/>
      <c r="O57" s="305">
        <f t="shared" ref="O57" si="3">O59+O60+O61+O62+O63</f>
        <v>750</v>
      </c>
      <c r="P57" s="313"/>
      <c r="Q57" s="305">
        <f>Q59+Q60+Q61+Q62+Q63</f>
        <v>830</v>
      </c>
      <c r="R57" s="313"/>
      <c r="S57" s="271">
        <v>2240</v>
      </c>
      <c r="T57" s="262" t="s">
        <v>180</v>
      </c>
      <c r="U57">
        <v>10</v>
      </c>
      <c r="V57">
        <v>10</v>
      </c>
      <c r="W57">
        <v>10</v>
      </c>
      <c r="X57">
        <v>10</v>
      </c>
      <c r="Y57">
        <v>10</v>
      </c>
      <c r="Z57">
        <v>10</v>
      </c>
      <c r="AA57">
        <v>10</v>
      </c>
      <c r="AB57">
        <v>10</v>
      </c>
      <c r="AC57">
        <v>10</v>
      </c>
      <c r="AD57">
        <v>10</v>
      </c>
      <c r="AE57">
        <v>10</v>
      </c>
      <c r="AF57">
        <v>10</v>
      </c>
    </row>
    <row r="58" spans="1:33" ht="18.75">
      <c r="A58" s="149" t="s">
        <v>36</v>
      </c>
      <c r="B58" s="150"/>
      <c r="C58" s="94"/>
      <c r="D58" s="94"/>
      <c r="E58" s="49"/>
      <c r="F58" s="120">
        <v>2410</v>
      </c>
      <c r="G58" s="132" t="s">
        <v>112</v>
      </c>
      <c r="H58" s="132">
        <v>2196.6999999999998</v>
      </c>
      <c r="I58" s="133">
        <v>2196.6999999999998</v>
      </c>
      <c r="J58" s="67">
        <f>J59+J60+J61+J62</f>
        <v>2245.1999999999998</v>
      </c>
      <c r="K58" s="307">
        <f>K59+K60+K61+K62</f>
        <v>564.29999999999995</v>
      </c>
      <c r="L58" s="308"/>
      <c r="M58" s="307">
        <f>M59+M60+M61+M62</f>
        <v>559.29999999999995</v>
      </c>
      <c r="N58" s="308"/>
      <c r="O58" s="307">
        <f>O59+O60+O61+O62</f>
        <v>558.29999999999995</v>
      </c>
      <c r="P58" s="308"/>
      <c r="Q58" s="307">
        <f>Q59+Q60+Q61+Q62</f>
        <v>563.29999999999995</v>
      </c>
      <c r="R58" s="399"/>
      <c r="S58" s="271">
        <v>2271</v>
      </c>
      <c r="T58" s="262"/>
      <c r="U58">
        <v>65</v>
      </c>
      <c r="V58">
        <v>65</v>
      </c>
      <c r="W58">
        <v>65</v>
      </c>
      <c r="X58">
        <v>30</v>
      </c>
      <c r="AD58">
        <v>30</v>
      </c>
      <c r="AE58">
        <v>65</v>
      </c>
      <c r="AF58">
        <v>65</v>
      </c>
    </row>
    <row r="59" spans="1:33" ht="18.75">
      <c r="A59" s="36" t="s">
        <v>37</v>
      </c>
      <c r="B59" s="38"/>
      <c r="C59" s="38"/>
      <c r="D59" s="38"/>
      <c r="E59" s="37"/>
      <c r="F59" s="79">
        <v>2411</v>
      </c>
      <c r="G59" s="72" t="s">
        <v>112</v>
      </c>
      <c r="H59" s="276">
        <v>30</v>
      </c>
      <c r="I59" s="202">
        <v>30</v>
      </c>
      <c r="J59" s="80">
        <f t="shared" ref="J59:J63" si="4">K59+M59+O59+Q59</f>
        <v>36</v>
      </c>
      <c r="K59" s="301">
        <v>9</v>
      </c>
      <c r="L59" s="302"/>
      <c r="M59" s="301">
        <v>9</v>
      </c>
      <c r="N59" s="302"/>
      <c r="O59" s="301">
        <v>9</v>
      </c>
      <c r="P59" s="302"/>
      <c r="Q59" s="301">
        <v>9</v>
      </c>
      <c r="R59" s="371"/>
      <c r="S59" s="271">
        <v>2272</v>
      </c>
      <c r="T59" s="262"/>
      <c r="U59">
        <v>10</v>
      </c>
      <c r="V59">
        <v>10</v>
      </c>
      <c r="W59">
        <v>10</v>
      </c>
      <c r="X59">
        <v>10</v>
      </c>
      <c r="Y59">
        <v>10</v>
      </c>
      <c r="Z59">
        <v>10</v>
      </c>
      <c r="AA59">
        <v>10</v>
      </c>
      <c r="AB59">
        <v>10</v>
      </c>
      <c r="AC59">
        <v>10</v>
      </c>
      <c r="AD59">
        <v>10</v>
      </c>
      <c r="AE59">
        <v>10</v>
      </c>
      <c r="AF59">
        <v>10</v>
      </c>
    </row>
    <row r="60" spans="1:33" ht="18.75">
      <c r="A60" s="61" t="s">
        <v>38</v>
      </c>
      <c r="B60" s="42"/>
      <c r="C60" s="42"/>
      <c r="D60" s="42"/>
      <c r="E60" s="43"/>
      <c r="F60" s="43">
        <v>2412</v>
      </c>
      <c r="G60" s="72" t="s">
        <v>112</v>
      </c>
      <c r="H60" s="72">
        <v>6.6</v>
      </c>
      <c r="I60" s="277">
        <v>6.6</v>
      </c>
      <c r="J60" s="80">
        <f t="shared" si="4"/>
        <v>7.2</v>
      </c>
      <c r="K60" s="301">
        <v>1.8</v>
      </c>
      <c r="L60" s="302"/>
      <c r="M60" s="301">
        <v>1.8</v>
      </c>
      <c r="N60" s="302"/>
      <c r="O60" s="301">
        <v>1.8</v>
      </c>
      <c r="P60" s="302"/>
      <c r="Q60" s="301">
        <v>1.8</v>
      </c>
      <c r="R60" s="371"/>
      <c r="S60" s="266">
        <v>2273</v>
      </c>
      <c r="T60" s="263"/>
      <c r="U60">
        <v>100</v>
      </c>
      <c r="V60">
        <v>95</v>
      </c>
      <c r="W60">
        <v>75</v>
      </c>
      <c r="X60">
        <v>65</v>
      </c>
      <c r="Y60">
        <v>60</v>
      </c>
      <c r="Z60">
        <v>60</v>
      </c>
      <c r="AA60">
        <v>60</v>
      </c>
      <c r="AB60">
        <v>60</v>
      </c>
      <c r="AC60">
        <v>65</v>
      </c>
      <c r="AD60">
        <v>75</v>
      </c>
      <c r="AE60">
        <v>95</v>
      </c>
      <c r="AF60">
        <v>100</v>
      </c>
    </row>
    <row r="61" spans="1:33" ht="18.75">
      <c r="A61" s="61" t="s">
        <v>41</v>
      </c>
      <c r="B61" s="42"/>
      <c r="C61" s="42"/>
      <c r="D61" s="42"/>
      <c r="E61" s="49"/>
      <c r="F61" s="37">
        <v>2418</v>
      </c>
      <c r="G61" s="73" t="s">
        <v>112</v>
      </c>
      <c r="H61" s="73">
        <v>16.8</v>
      </c>
      <c r="I61" s="278">
        <v>16.8</v>
      </c>
      <c r="J61" s="80">
        <f t="shared" si="4"/>
        <v>30</v>
      </c>
      <c r="K61" s="301">
        <v>10.5</v>
      </c>
      <c r="L61" s="302"/>
      <c r="M61" s="301">
        <v>5.5</v>
      </c>
      <c r="N61" s="302"/>
      <c r="O61" s="301">
        <v>4.5</v>
      </c>
      <c r="P61" s="302"/>
      <c r="Q61" s="301">
        <v>9.5</v>
      </c>
      <c r="R61" s="371"/>
      <c r="S61" s="267">
        <v>2274</v>
      </c>
      <c r="T61" s="264"/>
      <c r="U61">
        <v>60</v>
      </c>
      <c r="V61">
        <v>60</v>
      </c>
      <c r="W61">
        <v>60</v>
      </c>
      <c r="X61">
        <v>20</v>
      </c>
      <c r="AD61">
        <v>30</v>
      </c>
      <c r="AE61">
        <v>60</v>
      </c>
      <c r="AF61">
        <v>60</v>
      </c>
    </row>
    <row r="62" spans="1:33" ht="18.75">
      <c r="A62" s="36" t="s">
        <v>39</v>
      </c>
      <c r="B62" s="38"/>
      <c r="C62" s="38"/>
      <c r="D62" s="38"/>
      <c r="E62" s="37"/>
      <c r="F62" s="81">
        <v>2423</v>
      </c>
      <c r="G62" s="82" t="s">
        <v>112</v>
      </c>
      <c r="H62" s="82">
        <v>2143.3000000000002</v>
      </c>
      <c r="I62" s="83">
        <v>2143.3000000000002</v>
      </c>
      <c r="J62" s="80">
        <f t="shared" si="4"/>
        <v>2172</v>
      </c>
      <c r="K62" s="301">
        <v>543</v>
      </c>
      <c r="L62" s="302"/>
      <c r="M62" s="301">
        <v>543</v>
      </c>
      <c r="N62" s="302"/>
      <c r="O62" s="301">
        <v>543</v>
      </c>
      <c r="P62" s="302"/>
      <c r="Q62" s="301">
        <v>543</v>
      </c>
      <c r="R62" s="371"/>
      <c r="S62" s="267">
        <v>2275</v>
      </c>
      <c r="T62" s="264"/>
      <c r="U62">
        <v>4.5999999999999996</v>
      </c>
      <c r="V62">
        <v>4.5999999999999996</v>
      </c>
      <c r="W62">
        <v>4.5999999999999996</v>
      </c>
      <c r="X62">
        <v>4.5999999999999996</v>
      </c>
      <c r="Y62">
        <v>4.5999999999999996</v>
      </c>
      <c r="Z62">
        <v>4.5999999999999996</v>
      </c>
      <c r="AA62">
        <v>4.5999999999999996</v>
      </c>
      <c r="AB62">
        <v>4.5999999999999996</v>
      </c>
      <c r="AC62">
        <v>4.5999999999999996</v>
      </c>
      <c r="AD62">
        <v>4.5999999999999996</v>
      </c>
      <c r="AE62">
        <v>4.5999999999999996</v>
      </c>
      <c r="AF62">
        <v>4.5999999999999996</v>
      </c>
    </row>
    <row r="63" spans="1:33" ht="19.5" thickBot="1">
      <c r="A63" s="152" t="s">
        <v>42</v>
      </c>
      <c r="B63" s="153"/>
      <c r="C63" s="153"/>
      <c r="D63" s="87"/>
      <c r="E63" s="90"/>
      <c r="F63" s="81">
        <v>2430</v>
      </c>
      <c r="G63" s="154" t="s">
        <v>112</v>
      </c>
      <c r="H63" s="154">
        <v>591.1</v>
      </c>
      <c r="I63" s="167">
        <v>591.1</v>
      </c>
      <c r="J63" s="166">
        <f t="shared" si="4"/>
        <v>834.8</v>
      </c>
      <c r="K63" s="309">
        <v>185.7</v>
      </c>
      <c r="L63" s="310"/>
      <c r="M63" s="309">
        <v>190.7</v>
      </c>
      <c r="N63" s="310"/>
      <c r="O63" s="309">
        <v>191.7</v>
      </c>
      <c r="P63" s="310"/>
      <c r="Q63" s="309">
        <v>266.7</v>
      </c>
      <c r="R63" s="384"/>
      <c r="S63" s="267">
        <v>3110</v>
      </c>
      <c r="T63" s="228"/>
      <c r="U63">
        <v>200</v>
      </c>
    </row>
    <row r="64" spans="1:33" ht="21.75" thickBot="1">
      <c r="A64" s="168" t="s">
        <v>44</v>
      </c>
      <c r="B64" s="145"/>
      <c r="C64" s="145"/>
      <c r="D64" s="145"/>
      <c r="E64" s="146"/>
      <c r="F64" s="169">
        <v>2500</v>
      </c>
      <c r="G64" s="170" t="s">
        <v>112</v>
      </c>
      <c r="H64" s="170">
        <v>58810.5</v>
      </c>
      <c r="I64" s="147">
        <v>58810.5</v>
      </c>
      <c r="J64" s="171">
        <f>K64+M64+O64+Q64</f>
        <v>83495.599999999991</v>
      </c>
      <c r="K64" s="303">
        <f>K50+K57+K43</f>
        <v>21121.899999999998</v>
      </c>
      <c r="L64" s="304"/>
      <c r="M64" s="303">
        <f>M50+M57+M43</f>
        <v>20323.899999999998</v>
      </c>
      <c r="N64" s="304"/>
      <c r="O64" s="303">
        <f>O50+O57+O43</f>
        <v>20789.899999999998</v>
      </c>
      <c r="P64" s="304"/>
      <c r="Q64" s="303">
        <f>Q50+Q57+Q43</f>
        <v>21259.899999999998</v>
      </c>
      <c r="R64" s="374"/>
      <c r="S64" s="267">
        <v>2730</v>
      </c>
      <c r="T64" s="228"/>
      <c r="U64">
        <v>200</v>
      </c>
      <c r="V64">
        <v>200</v>
      </c>
      <c r="W64">
        <v>200</v>
      </c>
      <c r="X64">
        <v>200</v>
      </c>
      <c r="Y64">
        <v>200</v>
      </c>
      <c r="Z64">
        <v>200</v>
      </c>
      <c r="AA64">
        <v>200</v>
      </c>
      <c r="AB64">
        <v>200</v>
      </c>
      <c r="AC64">
        <v>200</v>
      </c>
      <c r="AD64">
        <v>200</v>
      </c>
      <c r="AE64">
        <v>200</v>
      </c>
      <c r="AF64">
        <v>200</v>
      </c>
      <c r="AG64">
        <v>2400</v>
      </c>
    </row>
    <row r="65" spans="1:32" ht="18.75">
      <c r="A65" s="84"/>
      <c r="B65" s="48"/>
      <c r="C65" s="48"/>
      <c r="D65" s="48"/>
      <c r="E65" s="48"/>
      <c r="F65" s="94"/>
      <c r="G65" s="48" t="s">
        <v>45</v>
      </c>
      <c r="H65" s="48"/>
      <c r="I65" s="48"/>
      <c r="J65" s="48"/>
      <c r="K65" s="48"/>
      <c r="L65" s="48"/>
      <c r="M65" s="94"/>
      <c r="N65" s="94"/>
      <c r="O65" s="94"/>
      <c r="P65" s="94"/>
      <c r="Q65" s="94"/>
      <c r="R65" s="95"/>
      <c r="S65" s="228"/>
      <c r="T65" s="228"/>
    </row>
    <row r="66" spans="1:32" ht="18.75">
      <c r="A66" s="76" t="s">
        <v>46</v>
      </c>
      <c r="B66" s="46"/>
      <c r="C66" s="46"/>
      <c r="D66" s="46"/>
      <c r="E66" s="47"/>
      <c r="F66" s="37">
        <v>3000</v>
      </c>
      <c r="G66" s="85" t="s">
        <v>112</v>
      </c>
      <c r="H66" s="85" t="s">
        <v>112</v>
      </c>
      <c r="I66" s="85" t="s">
        <v>112</v>
      </c>
      <c r="J66" s="85" t="s">
        <v>112</v>
      </c>
      <c r="K66" s="314" t="s">
        <v>112</v>
      </c>
      <c r="L66" s="315"/>
      <c r="M66" s="314" t="s">
        <v>112</v>
      </c>
      <c r="N66" s="315"/>
      <c r="O66" s="314" t="s">
        <v>112</v>
      </c>
      <c r="P66" s="315"/>
      <c r="Q66" s="314" t="s">
        <v>112</v>
      </c>
      <c r="R66" s="288"/>
      <c r="S66" s="228"/>
      <c r="T66" s="265" t="s">
        <v>181</v>
      </c>
    </row>
    <row r="67" spans="1:32" ht="21">
      <c r="A67" s="86" t="s">
        <v>47</v>
      </c>
      <c r="B67" s="87"/>
      <c r="C67" s="87"/>
      <c r="D67" s="88"/>
      <c r="E67" s="89"/>
      <c r="F67" s="90">
        <v>3100</v>
      </c>
      <c r="G67" s="91" t="s">
        <v>112</v>
      </c>
      <c r="H67" s="91" t="s">
        <v>112</v>
      </c>
      <c r="I67" s="91" t="s">
        <v>112</v>
      </c>
      <c r="J67" s="91" t="s">
        <v>112</v>
      </c>
      <c r="K67" s="314" t="s">
        <v>112</v>
      </c>
      <c r="L67" s="315"/>
      <c r="M67" s="314" t="s">
        <v>112</v>
      </c>
      <c r="N67" s="315"/>
      <c r="O67" s="314" t="s">
        <v>112</v>
      </c>
      <c r="P67" s="315"/>
      <c r="Q67" s="314" t="s">
        <v>112</v>
      </c>
      <c r="R67" s="288"/>
      <c r="S67" s="266">
        <v>2111</v>
      </c>
      <c r="T67" s="226"/>
      <c r="U67">
        <v>3</v>
      </c>
      <c r="V67">
        <v>3</v>
      </c>
      <c r="W67">
        <v>3</v>
      </c>
      <c r="X67">
        <v>3</v>
      </c>
      <c r="Y67">
        <v>3</v>
      </c>
      <c r="Z67">
        <v>3</v>
      </c>
      <c r="AA67">
        <v>3</v>
      </c>
      <c r="AB67">
        <v>3</v>
      </c>
      <c r="AC67">
        <v>3</v>
      </c>
      <c r="AD67">
        <v>3</v>
      </c>
      <c r="AE67">
        <v>3</v>
      </c>
      <c r="AF67">
        <v>3</v>
      </c>
    </row>
    <row r="68" spans="1:32" ht="18.75">
      <c r="A68" s="92" t="s">
        <v>48</v>
      </c>
      <c r="B68" s="42"/>
      <c r="C68" s="42"/>
      <c r="D68" s="59"/>
      <c r="E68" s="60"/>
      <c r="F68" s="43">
        <v>3200</v>
      </c>
      <c r="G68" s="93" t="s">
        <v>112</v>
      </c>
      <c r="H68" s="93" t="s">
        <v>112</v>
      </c>
      <c r="I68" s="93" t="s">
        <v>112</v>
      </c>
      <c r="J68" s="93" t="s">
        <v>112</v>
      </c>
      <c r="K68" s="314" t="s">
        <v>112</v>
      </c>
      <c r="L68" s="315"/>
      <c r="M68" s="314" t="s">
        <v>112</v>
      </c>
      <c r="N68" s="315"/>
      <c r="O68" s="314" t="s">
        <v>112</v>
      </c>
      <c r="P68" s="315"/>
      <c r="Q68" s="314" t="s">
        <v>112</v>
      </c>
      <c r="R68" s="288"/>
      <c r="S68" s="267">
        <v>2120</v>
      </c>
      <c r="T68" s="38"/>
      <c r="U68">
        <v>0.6</v>
      </c>
      <c r="V68">
        <v>0.6</v>
      </c>
      <c r="W68">
        <v>0.6</v>
      </c>
      <c r="X68">
        <v>0.6</v>
      </c>
      <c r="Y68">
        <v>0.6</v>
      </c>
      <c r="Z68">
        <v>0.6</v>
      </c>
      <c r="AA68">
        <v>0.6</v>
      </c>
      <c r="AB68">
        <v>0.6</v>
      </c>
      <c r="AC68">
        <v>0.6</v>
      </c>
      <c r="AD68">
        <v>0.6</v>
      </c>
      <c r="AE68">
        <v>0.6</v>
      </c>
      <c r="AF68">
        <v>0.6</v>
      </c>
    </row>
    <row r="69" spans="1:32" ht="18.75">
      <c r="A69" s="84"/>
      <c r="B69" s="48"/>
      <c r="C69" s="48"/>
      <c r="D69" s="48"/>
      <c r="E69" s="48"/>
      <c r="F69" s="42"/>
      <c r="G69" s="48" t="s">
        <v>49</v>
      </c>
      <c r="H69" s="48"/>
      <c r="I69" s="48"/>
      <c r="J69" s="42"/>
      <c r="K69" s="287"/>
      <c r="L69" s="287"/>
      <c r="M69" s="287"/>
      <c r="N69" s="287"/>
      <c r="O69" s="287"/>
      <c r="P69" s="287"/>
      <c r="Q69" s="287"/>
      <c r="R69" s="288"/>
      <c r="S69" s="267">
        <v>2210</v>
      </c>
      <c r="T69" s="223" t="s">
        <v>182</v>
      </c>
      <c r="U69">
        <v>3</v>
      </c>
      <c r="V69">
        <v>3</v>
      </c>
      <c r="W69">
        <v>3</v>
      </c>
      <c r="X69">
        <v>3</v>
      </c>
      <c r="Y69">
        <v>3</v>
      </c>
      <c r="Z69">
        <v>3</v>
      </c>
      <c r="AA69">
        <v>3</v>
      </c>
      <c r="AB69">
        <v>3</v>
      </c>
      <c r="AC69">
        <v>3</v>
      </c>
      <c r="AD69">
        <v>3</v>
      </c>
      <c r="AE69">
        <v>3</v>
      </c>
      <c r="AF69">
        <v>3</v>
      </c>
    </row>
    <row r="70" spans="1:32" ht="18.75">
      <c r="A70" s="92" t="s">
        <v>50</v>
      </c>
      <c r="B70" s="42"/>
      <c r="C70" s="42"/>
      <c r="D70" s="59"/>
      <c r="E70" s="60"/>
      <c r="F70" s="43">
        <v>4110</v>
      </c>
      <c r="G70" s="93" t="s">
        <v>112</v>
      </c>
      <c r="H70" s="93">
        <v>29.5</v>
      </c>
      <c r="I70" s="43">
        <v>29.5</v>
      </c>
      <c r="J70" s="43">
        <v>52</v>
      </c>
      <c r="K70" s="285">
        <v>13</v>
      </c>
      <c r="L70" s="286"/>
      <c r="M70" s="285">
        <v>13</v>
      </c>
      <c r="N70" s="286"/>
      <c r="O70" s="285">
        <v>13</v>
      </c>
      <c r="P70" s="286"/>
      <c r="Q70" s="285">
        <v>13</v>
      </c>
      <c r="R70" s="370"/>
      <c r="S70" s="267">
        <v>2220</v>
      </c>
      <c r="T70" s="223"/>
      <c r="U70">
        <v>4</v>
      </c>
      <c r="V70">
        <v>4</v>
      </c>
      <c r="W70">
        <v>4</v>
      </c>
      <c r="X70">
        <v>4</v>
      </c>
      <c r="Y70">
        <v>4</v>
      </c>
      <c r="Z70">
        <v>4</v>
      </c>
      <c r="AA70">
        <v>4</v>
      </c>
      <c r="AB70">
        <v>4</v>
      </c>
      <c r="AC70">
        <v>4</v>
      </c>
      <c r="AD70">
        <v>4</v>
      </c>
      <c r="AE70">
        <v>4</v>
      </c>
      <c r="AF70">
        <v>4</v>
      </c>
    </row>
    <row r="71" spans="1:32" ht="18.75">
      <c r="A71" s="92" t="s">
        <v>51</v>
      </c>
      <c r="B71" s="42"/>
      <c r="C71" s="42"/>
      <c r="D71" s="59"/>
      <c r="E71" s="60"/>
      <c r="F71" s="43">
        <v>4120</v>
      </c>
      <c r="G71" s="51" t="s">
        <v>112</v>
      </c>
      <c r="H71" s="51">
        <v>509.8</v>
      </c>
      <c r="I71" s="52">
        <v>509.8</v>
      </c>
      <c r="J71" s="53">
        <f>K71+M71+O71+Q71</f>
        <v>793.7</v>
      </c>
      <c r="K71" s="301">
        <v>193.8</v>
      </c>
      <c r="L71" s="302"/>
      <c r="M71" s="301">
        <v>196.5</v>
      </c>
      <c r="N71" s="302"/>
      <c r="O71" s="301">
        <v>201.7</v>
      </c>
      <c r="P71" s="302"/>
      <c r="Q71" s="301">
        <v>201.7</v>
      </c>
      <c r="R71" s="371"/>
      <c r="S71" s="267">
        <v>2240</v>
      </c>
      <c r="T71" s="223"/>
    </row>
    <row r="72" spans="1:32" ht="18.75">
      <c r="A72" s="96" t="s">
        <v>52</v>
      </c>
      <c r="B72" s="38"/>
      <c r="C72" s="38"/>
      <c r="D72" s="38"/>
      <c r="E72" s="37"/>
      <c r="F72" s="37">
        <v>4130</v>
      </c>
      <c r="G72" s="57" t="s">
        <v>112</v>
      </c>
      <c r="H72" s="57"/>
      <c r="I72" s="62"/>
      <c r="J72" s="37"/>
      <c r="K72" s="38"/>
      <c r="L72" s="37"/>
      <c r="M72" s="38"/>
      <c r="N72" s="37"/>
      <c r="O72" s="38"/>
      <c r="P72" s="37"/>
      <c r="Q72" s="301"/>
      <c r="R72" s="371"/>
      <c r="S72" s="267">
        <v>2710</v>
      </c>
      <c r="T72" s="223"/>
      <c r="U72">
        <v>14</v>
      </c>
      <c r="V72">
        <v>14</v>
      </c>
      <c r="W72">
        <v>14</v>
      </c>
      <c r="X72">
        <v>14</v>
      </c>
      <c r="Y72">
        <v>14</v>
      </c>
      <c r="Z72">
        <v>14</v>
      </c>
      <c r="AA72">
        <v>14</v>
      </c>
      <c r="AB72">
        <v>14</v>
      </c>
      <c r="AC72">
        <v>14</v>
      </c>
      <c r="AD72">
        <v>14</v>
      </c>
      <c r="AE72">
        <v>14</v>
      </c>
      <c r="AF72">
        <v>14</v>
      </c>
    </row>
    <row r="73" spans="1:32" ht="18.75">
      <c r="A73" s="92" t="s">
        <v>53</v>
      </c>
      <c r="B73" s="42"/>
      <c r="C73" s="42"/>
      <c r="D73" s="42"/>
      <c r="E73" s="43"/>
      <c r="F73" s="43">
        <v>4140</v>
      </c>
      <c r="G73" s="51" t="s">
        <v>112</v>
      </c>
      <c r="H73" s="51">
        <v>5797.1</v>
      </c>
      <c r="I73" s="52">
        <v>5797.1</v>
      </c>
      <c r="J73" s="53">
        <f>K73+M73+O73+Q73</f>
        <v>9525.7800000000007</v>
      </c>
      <c r="K73" s="301">
        <v>2326.3200000000002</v>
      </c>
      <c r="L73" s="302"/>
      <c r="M73" s="301">
        <v>2357.8200000000002</v>
      </c>
      <c r="N73" s="302"/>
      <c r="O73" s="301">
        <v>2420.8200000000002</v>
      </c>
      <c r="P73" s="302"/>
      <c r="Q73" s="301">
        <v>2420.8200000000002</v>
      </c>
      <c r="R73" s="371"/>
      <c r="S73" s="267">
        <v>2272</v>
      </c>
      <c r="T73" s="224"/>
      <c r="U73">
        <v>0.3</v>
      </c>
      <c r="V73">
        <v>0.3</v>
      </c>
      <c r="W73">
        <v>0.3</v>
      </c>
      <c r="X73">
        <v>0.3</v>
      </c>
      <c r="Y73">
        <v>0.3</v>
      </c>
      <c r="Z73">
        <v>0.3</v>
      </c>
      <c r="AA73">
        <v>0.3</v>
      </c>
      <c r="AB73">
        <v>0.3</v>
      </c>
      <c r="AC73">
        <v>0.3</v>
      </c>
      <c r="AD73">
        <v>0.3</v>
      </c>
      <c r="AE73">
        <v>0.3</v>
      </c>
      <c r="AF73">
        <v>0.3</v>
      </c>
    </row>
    <row r="74" spans="1:32" ht="18.75">
      <c r="A74" s="86" t="s">
        <v>54</v>
      </c>
      <c r="B74" s="87"/>
      <c r="C74" s="87"/>
      <c r="D74" s="87"/>
      <c r="E74" s="90"/>
      <c r="F74" s="90">
        <v>4150</v>
      </c>
      <c r="G74" s="396" t="s">
        <v>112</v>
      </c>
      <c r="H74" s="396">
        <v>7316.4</v>
      </c>
      <c r="I74" s="97"/>
      <c r="J74" s="414">
        <f>K74+M74+O74+Q74</f>
        <v>11645.400000000001</v>
      </c>
      <c r="K74" s="309">
        <v>2843.1</v>
      </c>
      <c r="L74" s="297"/>
      <c r="M74" s="309">
        <f>M47+M60+M53</f>
        <v>2882.1000000000004</v>
      </c>
      <c r="N74" s="297"/>
      <c r="O74" s="309">
        <f>O47+O53+O60</f>
        <v>2960.1000000000004</v>
      </c>
      <c r="P74" s="297"/>
      <c r="Q74" s="309">
        <f>Q47+Q53+Q60</f>
        <v>2960.1000000000004</v>
      </c>
      <c r="R74" s="384"/>
      <c r="S74" s="267">
        <v>2273</v>
      </c>
      <c r="T74" s="228"/>
      <c r="U74">
        <v>1.2</v>
      </c>
      <c r="V74">
        <v>1.2</v>
      </c>
      <c r="W74">
        <v>1.2</v>
      </c>
      <c r="X74">
        <v>1.2</v>
      </c>
      <c r="Y74">
        <v>1.2</v>
      </c>
      <c r="Z74">
        <v>1.2</v>
      </c>
      <c r="AA74">
        <v>1.2</v>
      </c>
      <c r="AB74">
        <v>1.2</v>
      </c>
      <c r="AC74">
        <v>1.2</v>
      </c>
      <c r="AD74">
        <v>1.2</v>
      </c>
      <c r="AE74">
        <v>1.2</v>
      </c>
      <c r="AF74">
        <v>1.2</v>
      </c>
    </row>
    <row r="75" spans="1:32" ht="18.75">
      <c r="A75" s="98" t="s">
        <v>55</v>
      </c>
      <c r="B75" s="94"/>
      <c r="C75" s="94"/>
      <c r="D75" s="94"/>
      <c r="E75" s="49"/>
      <c r="F75" s="49"/>
      <c r="G75" s="397"/>
      <c r="H75" s="397"/>
      <c r="I75" s="99">
        <v>7316.4</v>
      </c>
      <c r="J75" s="415"/>
      <c r="K75" s="298"/>
      <c r="L75" s="300"/>
      <c r="M75" s="298"/>
      <c r="N75" s="300"/>
      <c r="O75" s="298"/>
      <c r="P75" s="300"/>
      <c r="Q75" s="307"/>
      <c r="R75" s="399"/>
      <c r="S75" s="267">
        <v>2274</v>
      </c>
      <c r="T75" s="228"/>
      <c r="U75">
        <v>2</v>
      </c>
      <c r="V75">
        <v>2</v>
      </c>
      <c r="W75">
        <v>2</v>
      </c>
      <c r="X75">
        <v>1</v>
      </c>
      <c r="AD75">
        <v>1</v>
      </c>
      <c r="AE75">
        <v>2</v>
      </c>
      <c r="AF75">
        <v>2</v>
      </c>
    </row>
    <row r="76" spans="1:32" ht="18.75">
      <c r="A76" s="96" t="s">
        <v>65</v>
      </c>
      <c r="B76" s="38"/>
      <c r="C76" s="38"/>
      <c r="D76" s="38"/>
      <c r="E76" s="37"/>
      <c r="F76" s="37">
        <v>4160</v>
      </c>
      <c r="G76" s="57" t="s">
        <v>112</v>
      </c>
      <c r="H76" s="57">
        <v>0.8</v>
      </c>
      <c r="I76" s="58">
        <v>0.8</v>
      </c>
      <c r="J76" s="53">
        <f>K76+M76+Q76</f>
        <v>0.8</v>
      </c>
      <c r="K76" s="314">
        <v>0.2</v>
      </c>
      <c r="L76" s="315"/>
      <c r="M76" s="314">
        <v>0.1</v>
      </c>
      <c r="N76" s="315"/>
      <c r="O76" s="314"/>
      <c r="P76" s="315"/>
      <c r="Q76" s="301">
        <v>0.5</v>
      </c>
      <c r="R76" s="371"/>
      <c r="S76" s="267">
        <v>3110</v>
      </c>
      <c r="T76" s="228"/>
      <c r="W76">
        <v>185.7</v>
      </c>
      <c r="Z76">
        <v>190.7</v>
      </c>
      <c r="AC76">
        <v>191.7</v>
      </c>
      <c r="AF76">
        <v>186.7</v>
      </c>
    </row>
    <row r="77" spans="1:32" ht="18.75">
      <c r="A77" s="78" t="s">
        <v>56</v>
      </c>
      <c r="B77" s="59"/>
      <c r="C77" s="59"/>
      <c r="D77" s="59"/>
      <c r="E77" s="60"/>
      <c r="F77" s="43">
        <v>4200</v>
      </c>
      <c r="G77" s="51" t="s">
        <v>112</v>
      </c>
      <c r="H77" s="279">
        <f>H70+H71+H73+H74+H76</f>
        <v>13653.599999999999</v>
      </c>
      <c r="I77" s="172">
        <f>I70+I71+I73+I75+I76</f>
        <v>13653.599999999999</v>
      </c>
      <c r="J77" s="100">
        <f>J71+J73+J74+J76</f>
        <v>21965.680000000004</v>
      </c>
      <c r="K77" s="385">
        <f>K71+K73+K74+K76</f>
        <v>5363.42</v>
      </c>
      <c r="L77" s="386"/>
      <c r="M77" s="385">
        <f>M71+M73+M74+M76</f>
        <v>5436.52</v>
      </c>
      <c r="N77" s="386"/>
      <c r="O77" s="385">
        <f>O71+O73+O74+O76</f>
        <v>5582.6200000000008</v>
      </c>
      <c r="P77" s="386"/>
      <c r="Q77" s="385">
        <f>Q71+Q73+Q74+Q76</f>
        <v>5583.1200000000008</v>
      </c>
      <c r="R77" s="398"/>
      <c r="S77" s="268"/>
      <c r="T77" s="229"/>
    </row>
    <row r="78" spans="1:32" ht="18.75">
      <c r="A78" s="76"/>
      <c r="B78" s="46"/>
      <c r="C78" s="46"/>
      <c r="D78" s="46"/>
      <c r="E78" s="46"/>
      <c r="F78" s="42"/>
      <c r="G78" s="46" t="s">
        <v>57</v>
      </c>
      <c r="H78" s="46"/>
      <c r="I78" s="46"/>
      <c r="J78" s="42"/>
      <c r="K78" s="42"/>
      <c r="L78" s="38"/>
      <c r="M78" s="42"/>
      <c r="N78" s="38"/>
      <c r="O78" s="42"/>
      <c r="P78" s="42"/>
      <c r="Q78" s="38"/>
      <c r="R78" s="40"/>
      <c r="S78" s="267"/>
      <c r="T78" s="272" t="s">
        <v>183</v>
      </c>
    </row>
    <row r="79" spans="1:32" ht="18.75">
      <c r="A79" s="92" t="s">
        <v>58</v>
      </c>
      <c r="B79" s="42"/>
      <c r="C79" s="42"/>
      <c r="D79" s="42"/>
      <c r="E79" s="60"/>
      <c r="F79" s="43">
        <v>5110</v>
      </c>
      <c r="G79" s="93" t="s">
        <v>112</v>
      </c>
      <c r="H79" s="93">
        <v>1994.7</v>
      </c>
      <c r="I79" s="43">
        <v>1994.7</v>
      </c>
      <c r="J79" s="53">
        <v>4321</v>
      </c>
      <c r="K79" s="314" t="s">
        <v>112</v>
      </c>
      <c r="L79" s="315"/>
      <c r="M79" s="314" t="s">
        <v>112</v>
      </c>
      <c r="N79" s="315"/>
      <c r="O79" s="314" t="s">
        <v>112</v>
      </c>
      <c r="P79" s="315"/>
      <c r="Q79" s="314" t="s">
        <v>112</v>
      </c>
      <c r="R79" s="288"/>
      <c r="S79" s="267"/>
      <c r="T79" s="223"/>
    </row>
    <row r="80" spans="1:32" ht="18.75">
      <c r="A80" s="92" t="s">
        <v>59</v>
      </c>
      <c r="B80" s="42"/>
      <c r="C80" s="42"/>
      <c r="D80" s="42"/>
      <c r="E80" s="60"/>
      <c r="F80" s="43">
        <v>5120</v>
      </c>
      <c r="G80" s="93" t="s">
        <v>112</v>
      </c>
      <c r="H80" s="93">
        <v>6.1</v>
      </c>
      <c r="I80" s="43">
        <v>6.1</v>
      </c>
      <c r="J80" s="195">
        <v>14.2</v>
      </c>
      <c r="K80" s="314" t="s">
        <v>112</v>
      </c>
      <c r="L80" s="315"/>
      <c r="M80" s="314" t="s">
        <v>112</v>
      </c>
      <c r="N80" s="315"/>
      <c r="O80" s="314" t="s">
        <v>112</v>
      </c>
      <c r="P80" s="315"/>
      <c r="Q80" s="314" t="s">
        <v>112</v>
      </c>
      <c r="R80" s="288"/>
      <c r="S80" s="267">
        <v>2220</v>
      </c>
      <c r="T80" s="223"/>
      <c r="U80">
        <v>160</v>
      </c>
      <c r="V80">
        <v>160</v>
      </c>
      <c r="W80">
        <v>160</v>
      </c>
      <c r="X80">
        <v>160</v>
      </c>
      <c r="Y80">
        <v>160</v>
      </c>
      <c r="Z80">
        <v>160</v>
      </c>
      <c r="AA80">
        <v>160</v>
      </c>
      <c r="AB80">
        <v>160</v>
      </c>
      <c r="AC80">
        <v>160</v>
      </c>
      <c r="AD80">
        <v>160</v>
      </c>
      <c r="AE80">
        <v>160</v>
      </c>
      <c r="AF80">
        <v>160</v>
      </c>
    </row>
    <row r="81" spans="1:32" ht="18.75">
      <c r="A81" s="96"/>
      <c r="B81" s="38"/>
      <c r="C81" s="38"/>
      <c r="D81" s="38"/>
      <c r="E81" s="47"/>
      <c r="F81" s="37"/>
      <c r="G81" s="31" t="s">
        <v>112</v>
      </c>
      <c r="H81" s="101" t="s">
        <v>125</v>
      </c>
      <c r="I81" s="101" t="s">
        <v>125</v>
      </c>
      <c r="J81" s="101"/>
      <c r="K81" s="6" t="s">
        <v>185</v>
      </c>
      <c r="L81" s="101"/>
      <c r="M81" s="6" t="s">
        <v>186</v>
      </c>
      <c r="N81" s="101"/>
      <c r="O81" s="6" t="s">
        <v>187</v>
      </c>
      <c r="P81" s="101"/>
      <c r="Q81" s="6" t="s">
        <v>188</v>
      </c>
      <c r="R81" s="102"/>
      <c r="S81" s="6">
        <v>3110</v>
      </c>
      <c r="T81" s="6"/>
      <c r="AF81">
        <v>80</v>
      </c>
    </row>
    <row r="82" spans="1:32" ht="18.75">
      <c r="A82" s="96" t="s">
        <v>70</v>
      </c>
      <c r="B82" s="38"/>
      <c r="C82" s="38"/>
      <c r="D82" s="38"/>
      <c r="E82" s="47"/>
      <c r="F82" s="37">
        <v>5130</v>
      </c>
      <c r="G82" s="31"/>
      <c r="H82" s="31">
        <v>405.5</v>
      </c>
      <c r="I82" s="101">
        <v>405.5</v>
      </c>
      <c r="J82" s="126" t="s">
        <v>112</v>
      </c>
      <c r="K82" s="387">
        <v>403.75</v>
      </c>
      <c r="L82" s="388"/>
      <c r="M82" s="387">
        <v>403.75</v>
      </c>
      <c r="N82" s="388"/>
      <c r="O82" s="387">
        <v>403.75</v>
      </c>
      <c r="P82" s="388"/>
      <c r="Q82" s="387">
        <v>403.75</v>
      </c>
      <c r="R82" s="317"/>
      <c r="S82" s="217"/>
      <c r="T82" s="217"/>
    </row>
    <row r="83" spans="1:32" ht="18.75">
      <c r="A83" s="92" t="s">
        <v>60</v>
      </c>
      <c r="B83" s="42"/>
      <c r="C83" s="42"/>
      <c r="D83" s="42"/>
      <c r="E83" s="60"/>
      <c r="F83" s="43">
        <v>5140</v>
      </c>
      <c r="G83" s="93" t="s">
        <v>112</v>
      </c>
      <c r="H83" s="93">
        <v>61272</v>
      </c>
      <c r="I83" s="43">
        <v>61272</v>
      </c>
      <c r="J83" s="125" t="s">
        <v>112</v>
      </c>
      <c r="K83" s="314">
        <v>60595</v>
      </c>
      <c r="L83" s="315"/>
      <c r="M83" s="314">
        <v>60595</v>
      </c>
      <c r="N83" s="315"/>
      <c r="O83" s="314">
        <v>60595</v>
      </c>
      <c r="P83" s="315"/>
      <c r="Q83" s="314">
        <v>60595</v>
      </c>
      <c r="R83" s="288"/>
      <c r="S83" s="223"/>
      <c r="T83" s="223"/>
    </row>
    <row r="84" spans="1:32" ht="18.75">
      <c r="A84" s="92" t="s">
        <v>69</v>
      </c>
      <c r="B84" s="42"/>
      <c r="C84" s="42"/>
      <c r="D84" s="42"/>
      <c r="E84" s="60"/>
      <c r="F84" s="43"/>
      <c r="G84" s="93" t="s">
        <v>112</v>
      </c>
      <c r="H84" s="93" t="s">
        <v>112</v>
      </c>
      <c r="I84" s="43" t="s">
        <v>112</v>
      </c>
      <c r="J84" s="43" t="s">
        <v>112</v>
      </c>
      <c r="K84" s="314" t="s">
        <v>112</v>
      </c>
      <c r="L84" s="315"/>
      <c r="M84" s="314" t="s">
        <v>112</v>
      </c>
      <c r="N84" s="315"/>
      <c r="O84" s="314" t="s">
        <v>112</v>
      </c>
      <c r="P84" s="315"/>
      <c r="Q84" s="314" t="s">
        <v>112</v>
      </c>
      <c r="R84" s="288"/>
      <c r="S84" s="223"/>
      <c r="T84" s="223"/>
    </row>
    <row r="85" spans="1:32" ht="18.75">
      <c r="A85" s="92" t="s">
        <v>71</v>
      </c>
      <c r="B85" s="42"/>
      <c r="C85" s="42"/>
      <c r="D85" s="42"/>
      <c r="E85" s="60"/>
      <c r="F85" s="43">
        <v>5141</v>
      </c>
      <c r="G85" s="93" t="s">
        <v>112</v>
      </c>
      <c r="H85" s="93" t="s">
        <v>112</v>
      </c>
      <c r="I85" s="43" t="s">
        <v>112</v>
      </c>
      <c r="J85" s="43" t="s">
        <v>112</v>
      </c>
      <c r="K85" s="314" t="s">
        <v>112</v>
      </c>
      <c r="L85" s="315"/>
      <c r="M85" s="314" t="s">
        <v>112</v>
      </c>
      <c r="N85" s="315"/>
      <c r="O85" s="314" t="s">
        <v>112</v>
      </c>
      <c r="P85" s="315"/>
      <c r="Q85" s="314" t="s">
        <v>112</v>
      </c>
      <c r="R85" s="288"/>
      <c r="S85" s="223"/>
      <c r="T85" s="223"/>
    </row>
    <row r="86" spans="1:32" ht="18.75">
      <c r="A86" s="92" t="s">
        <v>72</v>
      </c>
      <c r="B86" s="42"/>
      <c r="C86" s="42"/>
      <c r="D86" s="42"/>
      <c r="E86" s="60"/>
      <c r="F86" s="43">
        <v>5142</v>
      </c>
      <c r="G86" s="93" t="s">
        <v>112</v>
      </c>
      <c r="H86" s="93" t="s">
        <v>112</v>
      </c>
      <c r="I86" s="43" t="s">
        <v>112</v>
      </c>
      <c r="J86" s="43" t="s">
        <v>112</v>
      </c>
      <c r="K86" s="314" t="s">
        <v>112</v>
      </c>
      <c r="L86" s="315"/>
      <c r="M86" s="314" t="s">
        <v>112</v>
      </c>
      <c r="N86" s="315"/>
      <c r="O86" s="314" t="s">
        <v>112</v>
      </c>
      <c r="P86" s="315"/>
      <c r="Q86" s="314" t="s">
        <v>112</v>
      </c>
      <c r="R86" s="288"/>
      <c r="S86" s="223"/>
      <c r="T86" s="223"/>
    </row>
    <row r="87" spans="1:32" ht="18.75">
      <c r="A87" s="96" t="s">
        <v>61</v>
      </c>
      <c r="B87" s="46"/>
      <c r="C87" s="46"/>
      <c r="D87" s="46"/>
      <c r="E87" s="47"/>
      <c r="F87" s="37">
        <v>5150</v>
      </c>
      <c r="G87" s="85" t="s">
        <v>112</v>
      </c>
      <c r="H87" s="85">
        <v>10064.9</v>
      </c>
      <c r="I87" s="37">
        <v>10064.9</v>
      </c>
      <c r="J87" s="37">
        <v>19876.2</v>
      </c>
      <c r="K87" s="314" t="s">
        <v>112</v>
      </c>
      <c r="L87" s="315"/>
      <c r="M87" s="314" t="s">
        <v>112</v>
      </c>
      <c r="N87" s="315"/>
      <c r="O87" s="314" t="s">
        <v>112</v>
      </c>
      <c r="P87" s="315"/>
      <c r="Q87" s="314" t="s">
        <v>112</v>
      </c>
      <c r="R87" s="288"/>
      <c r="S87" s="223"/>
      <c r="T87" s="223"/>
    </row>
    <row r="88" spans="1:32" ht="18.75">
      <c r="A88" s="92" t="s">
        <v>62</v>
      </c>
      <c r="B88" s="59"/>
      <c r="C88" s="59"/>
      <c r="D88" s="59"/>
      <c r="E88" s="60"/>
      <c r="F88" s="43">
        <v>5160</v>
      </c>
      <c r="G88" s="93" t="s">
        <v>112</v>
      </c>
      <c r="H88" s="93" t="s">
        <v>112</v>
      </c>
      <c r="I88" s="43"/>
      <c r="J88" s="43"/>
      <c r="K88" s="42"/>
      <c r="L88" s="43"/>
      <c r="M88" s="42"/>
      <c r="N88" s="43"/>
      <c r="O88" s="42"/>
      <c r="P88" s="43"/>
      <c r="Q88" s="42"/>
      <c r="R88" s="44"/>
      <c r="S88" s="38"/>
      <c r="T88" s="38"/>
    </row>
    <row r="89" spans="1:32" ht="19.5" thickBot="1">
      <c r="A89" s="103" t="s">
        <v>63</v>
      </c>
      <c r="B89" s="69"/>
      <c r="C89" s="69"/>
      <c r="D89" s="69"/>
      <c r="E89" s="70"/>
      <c r="F89" s="71">
        <v>5170</v>
      </c>
      <c r="G89" s="104" t="s">
        <v>112</v>
      </c>
      <c r="H89" s="104" t="s">
        <v>112</v>
      </c>
      <c r="I89" s="71"/>
      <c r="J89" s="71"/>
      <c r="K89" s="75"/>
      <c r="L89" s="71"/>
      <c r="M89" s="75"/>
      <c r="N89" s="71"/>
      <c r="O89" s="75"/>
      <c r="P89" s="71"/>
      <c r="Q89" s="75"/>
      <c r="R89" s="105"/>
      <c r="S89" s="38"/>
      <c r="T89" s="38"/>
    </row>
    <row r="90" spans="1:32" ht="18.75">
      <c r="A90" s="389" t="s">
        <v>137</v>
      </c>
      <c r="B90" s="390"/>
      <c r="C90" s="390"/>
      <c r="D90" s="390"/>
      <c r="E90" s="390"/>
      <c r="F90" s="390"/>
      <c r="G90" s="390"/>
      <c r="H90" s="390"/>
      <c r="I90" s="390"/>
      <c r="J90" s="390"/>
      <c r="K90" s="390"/>
      <c r="L90" s="390"/>
      <c r="M90" s="390"/>
      <c r="N90" s="390"/>
      <c r="O90" s="390"/>
      <c r="P90" s="390"/>
      <c r="Q90" s="390"/>
      <c r="R90" s="390"/>
      <c r="S90" s="230"/>
      <c r="T90" s="230"/>
    </row>
    <row r="91" spans="1:32" ht="18.75">
      <c r="A91" s="106"/>
      <c r="B91" s="87"/>
      <c r="C91" s="87"/>
      <c r="D91" s="87"/>
      <c r="E91" s="90"/>
      <c r="F91" s="295" t="s">
        <v>74</v>
      </c>
      <c r="G91" s="296"/>
      <c r="H91" s="297"/>
      <c r="I91" s="295" t="s">
        <v>75</v>
      </c>
      <c r="J91" s="296"/>
      <c r="K91" s="296"/>
      <c r="L91" s="297"/>
      <c r="M91" s="295" t="s">
        <v>76</v>
      </c>
      <c r="N91" s="296"/>
      <c r="O91" s="296"/>
      <c r="P91" s="412"/>
      <c r="Q91" s="36"/>
      <c r="R91" s="107"/>
      <c r="S91" s="107"/>
      <c r="T91" s="107"/>
    </row>
    <row r="92" spans="1:32" ht="18.75">
      <c r="A92" s="36"/>
      <c r="B92" s="38"/>
      <c r="C92" s="38"/>
      <c r="D92" s="38"/>
      <c r="E92" s="37"/>
      <c r="F92" s="298"/>
      <c r="G92" s="299"/>
      <c r="H92" s="300"/>
      <c r="I92" s="298"/>
      <c r="J92" s="299"/>
      <c r="K92" s="299"/>
      <c r="L92" s="300"/>
      <c r="M92" s="298"/>
      <c r="N92" s="299"/>
      <c r="O92" s="299"/>
      <c r="P92" s="413"/>
      <c r="Q92" s="107"/>
      <c r="R92" s="107"/>
      <c r="S92" s="107"/>
      <c r="T92" s="107"/>
    </row>
    <row r="93" spans="1:32" ht="18.75">
      <c r="A93" s="36"/>
      <c r="B93" s="38"/>
      <c r="C93" s="38"/>
      <c r="D93" s="38"/>
      <c r="E93" s="37"/>
      <c r="F93" s="108" t="s">
        <v>77</v>
      </c>
      <c r="G93" s="108" t="s">
        <v>77</v>
      </c>
      <c r="H93" s="108" t="s">
        <v>82</v>
      </c>
      <c r="I93" s="295" t="s">
        <v>84</v>
      </c>
      <c r="J93" s="297"/>
      <c r="K93" s="108" t="s">
        <v>84</v>
      </c>
      <c r="L93" s="108" t="s">
        <v>82</v>
      </c>
      <c r="M93" s="295" t="s">
        <v>84</v>
      </c>
      <c r="N93" s="297"/>
      <c r="O93" s="108" t="s">
        <v>84</v>
      </c>
      <c r="P93" s="109" t="s">
        <v>82</v>
      </c>
      <c r="Q93" s="107"/>
      <c r="R93" s="107"/>
      <c r="S93" s="107"/>
      <c r="T93" s="107"/>
    </row>
    <row r="94" spans="1:32" ht="18.75">
      <c r="A94" s="391" t="s">
        <v>73</v>
      </c>
      <c r="B94" s="392"/>
      <c r="C94" s="392"/>
      <c r="D94" s="392"/>
      <c r="E94" s="393"/>
      <c r="F94" s="110" t="s">
        <v>78</v>
      </c>
      <c r="G94" s="110" t="s">
        <v>80</v>
      </c>
      <c r="H94" s="110" t="s">
        <v>83</v>
      </c>
      <c r="I94" s="394" t="s">
        <v>85</v>
      </c>
      <c r="J94" s="395"/>
      <c r="K94" s="110" t="s">
        <v>86</v>
      </c>
      <c r="L94" s="110" t="s">
        <v>83</v>
      </c>
      <c r="M94" s="394" t="s">
        <v>85</v>
      </c>
      <c r="N94" s="395"/>
      <c r="O94" s="110" t="s">
        <v>86</v>
      </c>
      <c r="P94" s="111" t="s">
        <v>83</v>
      </c>
      <c r="Q94" s="107"/>
      <c r="R94" s="107"/>
      <c r="S94" s="107"/>
      <c r="T94" s="107"/>
    </row>
    <row r="95" spans="1:32" ht="18.75">
      <c r="A95" s="36"/>
      <c r="B95" s="38"/>
      <c r="C95" s="38"/>
      <c r="D95" s="38"/>
      <c r="E95" s="37"/>
      <c r="F95" s="110" t="s">
        <v>79</v>
      </c>
      <c r="G95" s="110" t="s">
        <v>81</v>
      </c>
      <c r="H95" s="110"/>
      <c r="I95" s="394" t="s">
        <v>5</v>
      </c>
      <c r="J95" s="395"/>
      <c r="K95" s="110" t="s">
        <v>87</v>
      </c>
      <c r="L95" s="110"/>
      <c r="M95" s="394" t="s">
        <v>5</v>
      </c>
      <c r="N95" s="395"/>
      <c r="O95" s="110" t="s">
        <v>87</v>
      </c>
      <c r="P95" s="111"/>
      <c r="Q95" s="107"/>
      <c r="R95" s="107"/>
      <c r="S95" s="107"/>
      <c r="T95" s="107"/>
    </row>
    <row r="96" spans="1:32" ht="18.75">
      <c r="A96" s="36"/>
      <c r="B96" s="38"/>
      <c r="C96" s="38"/>
      <c r="D96" s="38"/>
      <c r="E96" s="37"/>
      <c r="F96" s="110" t="s">
        <v>5</v>
      </c>
      <c r="G96" s="110"/>
      <c r="H96" s="110"/>
      <c r="I96" s="394"/>
      <c r="J96" s="395"/>
      <c r="K96" s="110" t="s">
        <v>88</v>
      </c>
      <c r="L96" s="110"/>
      <c r="M96" s="394"/>
      <c r="N96" s="395"/>
      <c r="O96" s="110" t="s">
        <v>88</v>
      </c>
      <c r="P96" s="111"/>
      <c r="Q96" s="107"/>
      <c r="R96" s="107"/>
      <c r="S96" s="107"/>
      <c r="T96" s="107"/>
    </row>
    <row r="97" spans="1:20" ht="18.75">
      <c r="A97" s="112"/>
      <c r="B97" s="94"/>
      <c r="C97" s="94"/>
      <c r="D97" s="94"/>
      <c r="E97" s="49"/>
      <c r="F97" s="113"/>
      <c r="G97" s="113"/>
      <c r="H97" s="113"/>
      <c r="I97" s="298"/>
      <c r="J97" s="300"/>
      <c r="K97" s="113"/>
      <c r="L97" s="113"/>
      <c r="M97" s="298"/>
      <c r="N97" s="300"/>
      <c r="O97" s="113"/>
      <c r="P97" s="114"/>
      <c r="Q97" s="107"/>
      <c r="R97" s="107"/>
      <c r="S97" s="107"/>
      <c r="T97" s="107"/>
    </row>
    <row r="98" spans="1:20" ht="19.5" thickBot="1">
      <c r="A98" s="411">
        <v>1</v>
      </c>
      <c r="B98" s="296"/>
      <c r="C98" s="296"/>
      <c r="D98" s="296"/>
      <c r="E98" s="297"/>
      <c r="F98" s="173">
        <v>2</v>
      </c>
      <c r="G98" s="173">
        <v>3</v>
      </c>
      <c r="H98" s="127">
        <v>4</v>
      </c>
      <c r="I98" s="295">
        <v>5</v>
      </c>
      <c r="J98" s="297"/>
      <c r="K98" s="127">
        <v>6</v>
      </c>
      <c r="L98" s="127">
        <v>7</v>
      </c>
      <c r="M98" s="295">
        <v>8</v>
      </c>
      <c r="N98" s="297"/>
      <c r="O98" s="127">
        <v>9</v>
      </c>
      <c r="P98" s="128">
        <v>10</v>
      </c>
      <c r="Q98" s="107"/>
      <c r="R98" s="107"/>
      <c r="S98" s="107"/>
      <c r="T98" s="107"/>
    </row>
    <row r="99" spans="1:20" ht="19.5" thickBot="1">
      <c r="A99" s="403" t="s">
        <v>89</v>
      </c>
      <c r="B99" s="404"/>
      <c r="C99" s="404"/>
      <c r="D99" s="404"/>
      <c r="E99" s="404"/>
      <c r="F99" s="190">
        <f>F103+F105+F106+F107+F108+F100+F101+F102</f>
        <v>408.75</v>
      </c>
      <c r="G99" s="190">
        <f>G103+G105+G106+G107+G108+G100+G101+G102</f>
        <v>403.75</v>
      </c>
      <c r="H99" s="190">
        <f t="shared" ref="H99" si="5">H103+H105+H106+H107+H108</f>
        <v>403.25</v>
      </c>
      <c r="I99" s="409">
        <f>I100+I101+I102+I103+I105+I106+I107+I108</f>
        <v>403.75</v>
      </c>
      <c r="J99" s="410"/>
      <c r="K99" s="191">
        <f t="shared" ref="K99" si="6">K100+K101+K102+K103+K105+K106+K107+K108</f>
        <v>403.75</v>
      </c>
      <c r="L99" s="192">
        <f>K100+K101+K102+K103+K105+K106+K107+K108</f>
        <v>403.75</v>
      </c>
      <c r="M99" s="409">
        <f t="shared" ref="M99" si="7">M100+M101+M102+M103+M105+M106+M107+M108</f>
        <v>403.75</v>
      </c>
      <c r="N99" s="410"/>
      <c r="O99" s="191">
        <f t="shared" ref="O99" si="8">O100+O101+O102+O103+O105+O106+O107+O108</f>
        <v>403.75</v>
      </c>
      <c r="P99" s="193">
        <f>P100+P101+P102+P103+P105+P106+P107+P108</f>
        <v>403.75</v>
      </c>
      <c r="Q99" s="107"/>
      <c r="R99" s="107"/>
      <c r="S99" s="107"/>
      <c r="T99" s="107"/>
    </row>
    <row r="100" spans="1:20" ht="18.75">
      <c r="A100" s="112" t="s">
        <v>90</v>
      </c>
      <c r="B100" s="94"/>
      <c r="C100" s="94"/>
      <c r="D100" s="94"/>
      <c r="E100" s="49"/>
      <c r="F100" s="174">
        <v>1</v>
      </c>
      <c r="G100" s="174">
        <v>1</v>
      </c>
      <c r="H100" s="174">
        <v>1</v>
      </c>
      <c r="I100" s="324">
        <v>1</v>
      </c>
      <c r="J100" s="325"/>
      <c r="K100" s="174">
        <v>1</v>
      </c>
      <c r="L100" s="174">
        <v>1</v>
      </c>
      <c r="M100" s="324">
        <v>1</v>
      </c>
      <c r="N100" s="325"/>
      <c r="O100" s="174">
        <v>1</v>
      </c>
      <c r="P100" s="175">
        <v>1</v>
      </c>
      <c r="Q100" s="107"/>
      <c r="R100" s="107"/>
      <c r="S100" s="107"/>
      <c r="T100" s="107"/>
    </row>
    <row r="101" spans="1:20" ht="18.75">
      <c r="A101" s="61" t="s">
        <v>91</v>
      </c>
      <c r="B101" s="42"/>
      <c r="C101" s="42"/>
      <c r="D101" s="42"/>
      <c r="E101" s="43"/>
      <c r="F101" s="116">
        <v>1</v>
      </c>
      <c r="G101" s="116">
        <v>1</v>
      </c>
      <c r="H101" s="116">
        <v>1</v>
      </c>
      <c r="I101" s="285">
        <v>1</v>
      </c>
      <c r="J101" s="286"/>
      <c r="K101" s="116">
        <v>1</v>
      </c>
      <c r="L101" s="116">
        <v>1</v>
      </c>
      <c r="M101" s="285">
        <v>1</v>
      </c>
      <c r="N101" s="286"/>
      <c r="O101" s="116">
        <v>1</v>
      </c>
      <c r="P101" s="117">
        <v>1</v>
      </c>
      <c r="Q101" s="107"/>
      <c r="R101" s="107"/>
      <c r="S101" s="107"/>
      <c r="T101" s="107"/>
    </row>
    <row r="102" spans="1:20" ht="18.75">
      <c r="A102" s="61" t="s">
        <v>92</v>
      </c>
      <c r="B102" s="42"/>
      <c r="C102" s="42"/>
      <c r="D102" s="42"/>
      <c r="E102" s="43"/>
      <c r="F102" s="116">
        <v>1</v>
      </c>
      <c r="G102" s="116">
        <v>1</v>
      </c>
      <c r="H102" s="116">
        <v>1</v>
      </c>
      <c r="I102" s="285">
        <v>1</v>
      </c>
      <c r="J102" s="286"/>
      <c r="K102" s="116">
        <v>1</v>
      </c>
      <c r="L102" s="116">
        <v>1</v>
      </c>
      <c r="M102" s="285">
        <v>1</v>
      </c>
      <c r="N102" s="286"/>
      <c r="O102" s="116">
        <v>1</v>
      </c>
      <c r="P102" s="117">
        <v>1</v>
      </c>
      <c r="Q102" s="107"/>
      <c r="R102" s="107"/>
      <c r="S102" s="107"/>
      <c r="T102" s="107"/>
    </row>
    <row r="103" spans="1:20" ht="18.75">
      <c r="A103" s="61" t="s">
        <v>93</v>
      </c>
      <c r="B103" s="42"/>
      <c r="C103" s="42"/>
      <c r="D103" s="42"/>
      <c r="E103" s="43"/>
      <c r="F103" s="79">
        <v>104.25</v>
      </c>
      <c r="G103" s="79">
        <v>102.25</v>
      </c>
      <c r="H103" s="79">
        <f t="shared" ref="H103:H107" si="9">(F103+G103)/2</f>
        <v>103.25</v>
      </c>
      <c r="I103" s="314">
        <v>102.25</v>
      </c>
      <c r="J103" s="315"/>
      <c r="K103" s="116">
        <v>112</v>
      </c>
      <c r="L103" s="79">
        <f t="shared" ref="L103:L108" si="10">(I103+K103)/2</f>
        <v>107.125</v>
      </c>
      <c r="M103" s="314">
        <v>112</v>
      </c>
      <c r="N103" s="315"/>
      <c r="O103" s="79">
        <v>112</v>
      </c>
      <c r="P103" s="115">
        <v>112</v>
      </c>
      <c r="Q103" s="107"/>
      <c r="R103" s="107"/>
      <c r="S103" s="107"/>
      <c r="T103" s="107"/>
    </row>
    <row r="104" spans="1:20" ht="18.75">
      <c r="A104" s="61" t="s">
        <v>94</v>
      </c>
      <c r="B104" s="42"/>
      <c r="C104" s="42"/>
      <c r="D104" s="42"/>
      <c r="E104" s="43"/>
      <c r="F104" s="79">
        <v>41.5</v>
      </c>
      <c r="G104" s="79">
        <v>40.5</v>
      </c>
      <c r="H104" s="79">
        <f t="shared" si="9"/>
        <v>41</v>
      </c>
      <c r="I104" s="314">
        <v>40.5</v>
      </c>
      <c r="J104" s="315"/>
      <c r="K104" s="79">
        <v>45.75</v>
      </c>
      <c r="L104" s="80">
        <f t="shared" si="10"/>
        <v>43.125</v>
      </c>
      <c r="M104" s="314">
        <v>45.75</v>
      </c>
      <c r="N104" s="315"/>
      <c r="O104" s="79">
        <v>45.75</v>
      </c>
      <c r="P104" s="115">
        <v>45.75</v>
      </c>
      <c r="Q104" s="107"/>
      <c r="R104" s="107"/>
      <c r="S104" s="107"/>
      <c r="T104" s="107"/>
    </row>
    <row r="105" spans="1:20" ht="18.75">
      <c r="A105" s="61" t="s">
        <v>95</v>
      </c>
      <c r="B105" s="42"/>
      <c r="C105" s="42"/>
      <c r="D105" s="42"/>
      <c r="E105" s="43"/>
      <c r="F105" s="79">
        <v>153.75</v>
      </c>
      <c r="G105" s="79">
        <v>149.25</v>
      </c>
      <c r="H105" s="79">
        <f t="shared" si="9"/>
        <v>151.5</v>
      </c>
      <c r="I105" s="314">
        <v>149.25</v>
      </c>
      <c r="J105" s="315"/>
      <c r="K105" s="79">
        <v>153.75</v>
      </c>
      <c r="L105" s="79">
        <f t="shared" si="10"/>
        <v>151.5</v>
      </c>
      <c r="M105" s="314">
        <v>153.75</v>
      </c>
      <c r="N105" s="315"/>
      <c r="O105" s="79">
        <v>153.75</v>
      </c>
      <c r="P105" s="115">
        <v>153.75</v>
      </c>
      <c r="Q105" s="107"/>
      <c r="R105" s="107"/>
      <c r="S105" s="107"/>
      <c r="T105" s="107"/>
    </row>
    <row r="106" spans="1:20" ht="18.75">
      <c r="A106" s="61" t="s">
        <v>96</v>
      </c>
      <c r="B106" s="42"/>
      <c r="C106" s="42"/>
      <c r="D106" s="42"/>
      <c r="E106" s="43"/>
      <c r="F106" s="79">
        <v>74.5</v>
      </c>
      <c r="G106" s="79">
        <v>74.5</v>
      </c>
      <c r="H106" s="79">
        <f t="shared" si="9"/>
        <v>74.5</v>
      </c>
      <c r="I106" s="314">
        <v>74.5</v>
      </c>
      <c r="J106" s="315"/>
      <c r="K106" s="79">
        <v>74.5</v>
      </c>
      <c r="L106" s="79">
        <f t="shared" si="10"/>
        <v>74.5</v>
      </c>
      <c r="M106" s="314">
        <v>74.5</v>
      </c>
      <c r="N106" s="315"/>
      <c r="O106" s="79">
        <v>74.5</v>
      </c>
      <c r="P106" s="115">
        <v>74.5</v>
      </c>
      <c r="Q106" s="107"/>
      <c r="R106" s="107"/>
      <c r="S106" s="107"/>
      <c r="T106" s="107"/>
    </row>
    <row r="107" spans="1:20" ht="18.75">
      <c r="A107" s="61" t="s">
        <v>97</v>
      </c>
      <c r="B107" s="42"/>
      <c r="C107" s="42"/>
      <c r="D107" s="42"/>
      <c r="E107" s="43"/>
      <c r="F107" s="116">
        <v>3</v>
      </c>
      <c r="G107" s="116">
        <v>3</v>
      </c>
      <c r="H107" s="79">
        <f t="shared" si="9"/>
        <v>3</v>
      </c>
      <c r="I107" s="285">
        <v>3</v>
      </c>
      <c r="J107" s="286"/>
      <c r="K107" s="116">
        <v>3</v>
      </c>
      <c r="L107" s="79">
        <f t="shared" si="10"/>
        <v>3</v>
      </c>
      <c r="M107" s="285">
        <v>3</v>
      </c>
      <c r="N107" s="286"/>
      <c r="O107" s="116">
        <v>3</v>
      </c>
      <c r="P107" s="117">
        <v>3</v>
      </c>
      <c r="Q107" s="107"/>
      <c r="R107" s="107"/>
      <c r="S107" s="107"/>
      <c r="T107" s="107"/>
    </row>
    <row r="108" spans="1:20" ht="19.5" thickBot="1">
      <c r="A108" s="106" t="s">
        <v>98</v>
      </c>
      <c r="B108" s="87"/>
      <c r="C108" s="87"/>
      <c r="D108" s="87"/>
      <c r="E108" s="90"/>
      <c r="F108" s="81">
        <v>70.25</v>
      </c>
      <c r="G108" s="81">
        <v>71.75</v>
      </c>
      <c r="H108" s="81">
        <v>71</v>
      </c>
      <c r="I108" s="295">
        <v>71.75</v>
      </c>
      <c r="J108" s="297"/>
      <c r="K108" s="81">
        <v>57.5</v>
      </c>
      <c r="L108" s="280">
        <f t="shared" si="10"/>
        <v>64.625</v>
      </c>
      <c r="M108" s="295">
        <v>57.5</v>
      </c>
      <c r="N108" s="297"/>
      <c r="O108" s="81">
        <v>57.5</v>
      </c>
      <c r="P108" s="178">
        <v>57.5</v>
      </c>
      <c r="Q108" s="107"/>
      <c r="R108" s="107"/>
      <c r="S108" s="107"/>
      <c r="T108" s="107"/>
    </row>
    <row r="109" spans="1:20" ht="19.5" thickBot="1">
      <c r="A109" s="135" t="s">
        <v>99</v>
      </c>
      <c r="B109" s="136"/>
      <c r="C109" s="136"/>
      <c r="D109" s="136"/>
      <c r="E109" s="137"/>
      <c r="F109" s="176">
        <f>F113+F115+F116+F117+F118</f>
        <v>324.5</v>
      </c>
      <c r="G109" s="176">
        <f>G110+G112+G113+G115+G116+G117+G118</f>
        <v>318.75</v>
      </c>
      <c r="H109" s="176">
        <f>H113+H115+H116+H117+H118+H112+H110</f>
        <v>322.625</v>
      </c>
      <c r="I109" s="416">
        <f>I110+I112+I113+I115+I116+I117+I118</f>
        <v>317</v>
      </c>
      <c r="J109" s="417"/>
      <c r="K109" s="177">
        <f t="shared" ref="K109" si="11">K110+K112+K113+K115+K116+K117+K118</f>
        <v>310</v>
      </c>
      <c r="L109" s="177">
        <f>L110+L112+L113+L115+L116+L117+L118</f>
        <v>313.5</v>
      </c>
      <c r="M109" s="416">
        <f t="shared" ref="M109" si="12">M110+M112+M113+M115+M116+M117+M118</f>
        <v>310</v>
      </c>
      <c r="N109" s="417"/>
      <c r="O109" s="177">
        <f t="shared" ref="O109:P109" si="13">O110+O112+O113+O115+O116+O117+O118</f>
        <v>310</v>
      </c>
      <c r="P109" s="179">
        <f t="shared" si="13"/>
        <v>310</v>
      </c>
      <c r="Q109" s="107"/>
      <c r="R109" s="107"/>
      <c r="S109" s="107"/>
      <c r="T109" s="107"/>
    </row>
    <row r="110" spans="1:20" ht="18.75">
      <c r="A110" s="112" t="s">
        <v>90</v>
      </c>
      <c r="B110" s="94"/>
      <c r="C110" s="94"/>
      <c r="D110" s="94"/>
      <c r="E110" s="49"/>
      <c r="F110" s="174">
        <v>1</v>
      </c>
      <c r="G110" s="174">
        <v>1</v>
      </c>
      <c r="H110" s="174">
        <v>1</v>
      </c>
      <c r="I110" s="324">
        <v>1</v>
      </c>
      <c r="J110" s="325"/>
      <c r="K110" s="174">
        <v>1</v>
      </c>
      <c r="L110" s="174">
        <v>1</v>
      </c>
      <c r="M110" s="307">
        <v>1</v>
      </c>
      <c r="N110" s="308"/>
      <c r="O110" s="174">
        <v>1</v>
      </c>
      <c r="P110" s="175">
        <v>1</v>
      </c>
      <c r="Q110" s="107"/>
      <c r="R110" s="107"/>
      <c r="S110" s="107"/>
      <c r="T110" s="107"/>
    </row>
    <row r="111" spans="1:20" ht="18.75">
      <c r="A111" s="61" t="s">
        <v>91</v>
      </c>
      <c r="B111" s="42"/>
      <c r="C111" s="42"/>
      <c r="D111" s="42"/>
      <c r="E111" s="43"/>
      <c r="F111" s="116" t="s">
        <v>112</v>
      </c>
      <c r="G111" s="116" t="s">
        <v>112</v>
      </c>
      <c r="H111" s="116" t="s">
        <v>112</v>
      </c>
      <c r="I111" s="285" t="s">
        <v>112</v>
      </c>
      <c r="J111" s="286"/>
      <c r="K111" s="116" t="s">
        <v>112</v>
      </c>
      <c r="L111" s="116" t="s">
        <v>112</v>
      </c>
      <c r="M111" s="301" t="s">
        <v>112</v>
      </c>
      <c r="N111" s="302"/>
      <c r="O111" s="116" t="s">
        <v>112</v>
      </c>
      <c r="P111" s="117" t="s">
        <v>112</v>
      </c>
      <c r="Q111" s="107"/>
      <c r="R111" s="107"/>
      <c r="S111" s="107"/>
      <c r="T111" s="107"/>
    </row>
    <row r="112" spans="1:20" ht="18.75">
      <c r="A112" s="61" t="s">
        <v>92</v>
      </c>
      <c r="B112" s="42"/>
      <c r="C112" s="42"/>
      <c r="D112" s="42"/>
      <c r="E112" s="43"/>
      <c r="F112" s="116">
        <v>1</v>
      </c>
      <c r="G112" s="116">
        <v>1</v>
      </c>
      <c r="H112" s="116">
        <v>1</v>
      </c>
      <c r="I112" s="285">
        <v>1</v>
      </c>
      <c r="J112" s="286"/>
      <c r="K112" s="116">
        <v>1</v>
      </c>
      <c r="L112" s="116">
        <v>1</v>
      </c>
      <c r="M112" s="301">
        <v>1</v>
      </c>
      <c r="N112" s="302"/>
      <c r="O112" s="116">
        <v>1</v>
      </c>
      <c r="P112" s="117">
        <v>1</v>
      </c>
      <c r="Q112" s="107"/>
      <c r="R112" s="107"/>
      <c r="S112" s="107"/>
      <c r="T112" s="107"/>
    </row>
    <row r="113" spans="1:20" ht="18.75">
      <c r="A113" s="61" t="s">
        <v>93</v>
      </c>
      <c r="B113" s="42"/>
      <c r="C113" s="42"/>
      <c r="D113" s="42"/>
      <c r="E113" s="43"/>
      <c r="F113" s="79">
        <v>81.75</v>
      </c>
      <c r="G113" s="79">
        <v>76.25</v>
      </c>
      <c r="H113" s="79">
        <f t="shared" ref="H113:H118" si="14">(F113+G113)/2</f>
        <v>79</v>
      </c>
      <c r="I113" s="314">
        <v>76.25</v>
      </c>
      <c r="J113" s="315"/>
      <c r="K113" s="79">
        <v>76.5</v>
      </c>
      <c r="L113" s="116">
        <f t="shared" ref="L113:L118" si="15">(I113+K113)/2</f>
        <v>76.375</v>
      </c>
      <c r="M113" s="301">
        <v>76.5</v>
      </c>
      <c r="N113" s="302"/>
      <c r="O113" s="79">
        <v>76.5</v>
      </c>
      <c r="P113" s="115">
        <v>76.5</v>
      </c>
      <c r="Q113" s="107"/>
      <c r="R113" s="107"/>
      <c r="S113" s="107"/>
      <c r="T113" s="107"/>
    </row>
    <row r="114" spans="1:20" ht="18.75">
      <c r="A114" s="61" t="s">
        <v>94</v>
      </c>
      <c r="B114" s="42"/>
      <c r="C114" s="42"/>
      <c r="D114" s="42"/>
      <c r="E114" s="43"/>
      <c r="F114" s="79">
        <v>31.75</v>
      </c>
      <c r="G114" s="79">
        <v>30.75</v>
      </c>
      <c r="H114" s="79">
        <f t="shared" si="14"/>
        <v>31.25</v>
      </c>
      <c r="I114" s="314">
        <v>30.75</v>
      </c>
      <c r="J114" s="315"/>
      <c r="K114" s="79">
        <v>29</v>
      </c>
      <c r="L114" s="79">
        <f t="shared" si="15"/>
        <v>29.875</v>
      </c>
      <c r="M114" s="301">
        <v>29</v>
      </c>
      <c r="N114" s="302"/>
      <c r="O114" s="79">
        <v>29</v>
      </c>
      <c r="P114" s="115">
        <v>29</v>
      </c>
      <c r="Q114" s="107"/>
      <c r="R114" s="107"/>
      <c r="S114" s="107"/>
      <c r="T114" s="107"/>
    </row>
    <row r="115" spans="1:20" ht="18.75">
      <c r="A115" s="61" t="s">
        <v>95</v>
      </c>
      <c r="B115" s="42"/>
      <c r="C115" s="42"/>
      <c r="D115" s="42"/>
      <c r="E115" s="43"/>
      <c r="F115" s="79">
        <v>127.5</v>
      </c>
      <c r="G115" s="79">
        <v>125.75</v>
      </c>
      <c r="H115" s="80">
        <f t="shared" si="14"/>
        <v>126.625</v>
      </c>
      <c r="I115" s="314">
        <v>125.75</v>
      </c>
      <c r="J115" s="315"/>
      <c r="K115" s="79">
        <v>123.25</v>
      </c>
      <c r="L115" s="79">
        <f t="shared" si="15"/>
        <v>124.5</v>
      </c>
      <c r="M115" s="301">
        <v>123.25</v>
      </c>
      <c r="N115" s="302"/>
      <c r="O115" s="79">
        <v>123.25</v>
      </c>
      <c r="P115" s="115">
        <v>123.25</v>
      </c>
      <c r="Q115" s="107"/>
      <c r="R115" s="107"/>
      <c r="S115" s="107"/>
      <c r="T115" s="107"/>
    </row>
    <row r="116" spans="1:20" ht="18.75">
      <c r="A116" s="61" t="s">
        <v>96</v>
      </c>
      <c r="B116" s="42"/>
      <c r="C116" s="42"/>
      <c r="D116" s="42"/>
      <c r="E116" s="43"/>
      <c r="F116" s="79">
        <v>57</v>
      </c>
      <c r="G116" s="79">
        <v>58.25</v>
      </c>
      <c r="H116" s="80">
        <f t="shared" si="14"/>
        <v>57.625</v>
      </c>
      <c r="I116" s="314">
        <v>58.25</v>
      </c>
      <c r="J116" s="315"/>
      <c r="K116" s="79">
        <v>59.25</v>
      </c>
      <c r="L116" s="79">
        <f t="shared" si="15"/>
        <v>58.75</v>
      </c>
      <c r="M116" s="301">
        <v>59.25</v>
      </c>
      <c r="N116" s="302"/>
      <c r="O116" s="79">
        <v>59.25</v>
      </c>
      <c r="P116" s="115">
        <v>59.25</v>
      </c>
      <c r="Q116" s="107"/>
      <c r="R116" s="107"/>
      <c r="S116" s="107"/>
      <c r="T116" s="107"/>
    </row>
    <row r="117" spans="1:20" ht="18.75">
      <c r="A117" s="61" t="s">
        <v>97</v>
      </c>
      <c r="B117" s="42"/>
      <c r="C117" s="42"/>
      <c r="D117" s="42"/>
      <c r="E117" s="43"/>
      <c r="F117" s="116">
        <v>3</v>
      </c>
      <c r="G117" s="116">
        <v>3</v>
      </c>
      <c r="H117" s="116">
        <f t="shared" si="14"/>
        <v>3</v>
      </c>
      <c r="I117" s="285">
        <v>3</v>
      </c>
      <c r="J117" s="286"/>
      <c r="K117" s="116">
        <v>2</v>
      </c>
      <c r="L117" s="116">
        <f t="shared" si="15"/>
        <v>2.5</v>
      </c>
      <c r="M117" s="301">
        <v>2</v>
      </c>
      <c r="N117" s="302"/>
      <c r="O117" s="116">
        <v>2</v>
      </c>
      <c r="P117" s="117">
        <v>2</v>
      </c>
      <c r="Q117" s="107"/>
      <c r="R117" s="107"/>
      <c r="S117" s="107"/>
      <c r="T117" s="107"/>
    </row>
    <row r="118" spans="1:20" ht="19.5" thickBot="1">
      <c r="A118" s="106" t="s">
        <v>98</v>
      </c>
      <c r="B118" s="87"/>
      <c r="C118" s="87"/>
      <c r="D118" s="87"/>
      <c r="E118" s="90"/>
      <c r="F118" s="81">
        <v>55.25</v>
      </c>
      <c r="G118" s="81">
        <v>53.5</v>
      </c>
      <c r="H118" s="81">
        <f t="shared" si="14"/>
        <v>54.375</v>
      </c>
      <c r="I118" s="295">
        <v>51.75</v>
      </c>
      <c r="J118" s="297"/>
      <c r="K118" s="81">
        <v>47</v>
      </c>
      <c r="L118" s="81">
        <f t="shared" si="15"/>
        <v>49.375</v>
      </c>
      <c r="M118" s="309">
        <v>47</v>
      </c>
      <c r="N118" s="310"/>
      <c r="O118" s="81">
        <v>47</v>
      </c>
      <c r="P118" s="178">
        <v>47</v>
      </c>
      <c r="Q118" s="107"/>
      <c r="R118" s="107"/>
      <c r="S118" s="107"/>
      <c r="T118" s="107"/>
    </row>
    <row r="119" spans="1:20" ht="19.5" thickBot="1">
      <c r="A119" s="135" t="s">
        <v>100</v>
      </c>
      <c r="B119" s="136"/>
      <c r="C119" s="136"/>
      <c r="D119" s="136"/>
      <c r="E119" s="138"/>
      <c r="F119" s="182">
        <f>F123+F125+F126+F127+F128</f>
        <v>319</v>
      </c>
      <c r="G119" s="182">
        <f>G120+G122+G123+G125+G126+G127+G128</f>
        <v>306</v>
      </c>
      <c r="H119" s="281">
        <f>H123+H125+H126+H127+H128+H122+H120</f>
        <v>313.5</v>
      </c>
      <c r="I119" s="418">
        <f t="shared" ref="I119:P119" si="16">I120+I122+I123+I125+I126+I127+I128</f>
        <v>306</v>
      </c>
      <c r="J119" s="417"/>
      <c r="K119" s="182">
        <f t="shared" si="16"/>
        <v>298</v>
      </c>
      <c r="L119" s="182">
        <f t="shared" si="16"/>
        <v>301</v>
      </c>
      <c r="M119" s="418">
        <f t="shared" si="16"/>
        <v>298</v>
      </c>
      <c r="N119" s="417"/>
      <c r="O119" s="182">
        <f t="shared" si="16"/>
        <v>298</v>
      </c>
      <c r="P119" s="183">
        <f t="shared" si="16"/>
        <v>298</v>
      </c>
      <c r="Q119" s="107"/>
      <c r="R119" s="107"/>
      <c r="S119" s="107"/>
      <c r="T119" s="107"/>
    </row>
    <row r="120" spans="1:20" ht="18.75">
      <c r="A120" s="112" t="s">
        <v>90</v>
      </c>
      <c r="B120" s="94"/>
      <c r="C120" s="94"/>
      <c r="D120" s="94"/>
      <c r="E120" s="49"/>
      <c r="F120" s="120">
        <v>1</v>
      </c>
      <c r="G120" s="120">
        <v>1</v>
      </c>
      <c r="H120" s="120">
        <v>1</v>
      </c>
      <c r="I120" s="298">
        <v>1</v>
      </c>
      <c r="J120" s="300"/>
      <c r="K120" s="180">
        <v>1</v>
      </c>
      <c r="L120" s="180">
        <v>1</v>
      </c>
      <c r="M120" s="429">
        <v>1</v>
      </c>
      <c r="N120" s="430"/>
      <c r="O120" s="180">
        <v>1</v>
      </c>
      <c r="P120" s="181">
        <v>1</v>
      </c>
      <c r="Q120" s="107"/>
      <c r="R120" s="107"/>
      <c r="S120" s="107"/>
      <c r="T120" s="107"/>
    </row>
    <row r="121" spans="1:20" ht="18.75">
      <c r="A121" s="61" t="s">
        <v>91</v>
      </c>
      <c r="B121" s="42"/>
      <c r="C121" s="42"/>
      <c r="D121" s="42"/>
      <c r="E121" s="43"/>
      <c r="F121" s="79" t="s">
        <v>112</v>
      </c>
      <c r="G121" s="79" t="s">
        <v>112</v>
      </c>
      <c r="H121" s="79" t="s">
        <v>112</v>
      </c>
      <c r="I121" s="314" t="s">
        <v>112</v>
      </c>
      <c r="J121" s="315"/>
      <c r="K121" s="118" t="s">
        <v>112</v>
      </c>
      <c r="L121" s="118" t="s">
        <v>112</v>
      </c>
      <c r="M121" s="431" t="s">
        <v>112</v>
      </c>
      <c r="N121" s="432"/>
      <c r="O121" s="118" t="s">
        <v>112</v>
      </c>
      <c r="P121" s="119" t="s">
        <v>112</v>
      </c>
      <c r="Q121" s="107"/>
      <c r="R121" s="107"/>
      <c r="S121" s="107"/>
      <c r="T121" s="107"/>
    </row>
    <row r="122" spans="1:20" ht="18.75">
      <c r="A122" s="61" t="s">
        <v>92</v>
      </c>
      <c r="B122" s="42"/>
      <c r="C122" s="42"/>
      <c r="D122" s="42"/>
      <c r="E122" s="43"/>
      <c r="F122" s="79">
        <v>1</v>
      </c>
      <c r="G122" s="79">
        <v>1</v>
      </c>
      <c r="H122" s="79">
        <v>1</v>
      </c>
      <c r="I122" s="314">
        <v>1</v>
      </c>
      <c r="J122" s="315"/>
      <c r="K122" s="118">
        <v>1</v>
      </c>
      <c r="L122" s="118">
        <v>1</v>
      </c>
      <c r="M122" s="431">
        <v>1</v>
      </c>
      <c r="N122" s="432"/>
      <c r="O122" s="118">
        <v>1</v>
      </c>
      <c r="P122" s="119">
        <v>1</v>
      </c>
      <c r="Q122" s="107"/>
      <c r="R122" s="107"/>
      <c r="S122" s="107"/>
      <c r="T122" s="107"/>
    </row>
    <row r="123" spans="1:20" ht="18.75">
      <c r="A123" s="61" t="s">
        <v>93</v>
      </c>
      <c r="B123" s="42"/>
      <c r="C123" s="42"/>
      <c r="D123" s="42"/>
      <c r="E123" s="43"/>
      <c r="F123" s="79">
        <v>77</v>
      </c>
      <c r="G123" s="79">
        <v>71</v>
      </c>
      <c r="H123" s="79">
        <f t="shared" ref="H123:H128" si="17">(F123+G123)/2</f>
        <v>74</v>
      </c>
      <c r="I123" s="314">
        <v>71</v>
      </c>
      <c r="J123" s="315"/>
      <c r="K123" s="79">
        <v>71</v>
      </c>
      <c r="L123" s="79">
        <f>(I123+K123)/2</f>
        <v>71</v>
      </c>
      <c r="M123" s="431">
        <v>71</v>
      </c>
      <c r="N123" s="432"/>
      <c r="O123" s="79">
        <v>71</v>
      </c>
      <c r="P123" s="115">
        <v>71</v>
      </c>
      <c r="Q123" s="107"/>
      <c r="R123" s="107"/>
      <c r="S123" s="107"/>
      <c r="T123" s="107"/>
    </row>
    <row r="124" spans="1:20" ht="18.75">
      <c r="A124" s="61" t="s">
        <v>94</v>
      </c>
      <c r="B124" s="42"/>
      <c r="C124" s="42"/>
      <c r="D124" s="42"/>
      <c r="E124" s="43"/>
      <c r="F124" s="79">
        <v>32</v>
      </c>
      <c r="G124" s="79">
        <v>31</v>
      </c>
      <c r="H124" s="118">
        <f t="shared" si="17"/>
        <v>31.5</v>
      </c>
      <c r="I124" s="314">
        <v>31</v>
      </c>
      <c r="J124" s="315"/>
      <c r="K124" s="79">
        <v>29</v>
      </c>
      <c r="L124" s="79">
        <v>30</v>
      </c>
      <c r="M124" s="431">
        <v>29</v>
      </c>
      <c r="N124" s="432"/>
      <c r="O124" s="79">
        <v>29</v>
      </c>
      <c r="P124" s="115">
        <v>29</v>
      </c>
      <c r="Q124" s="107"/>
      <c r="R124" s="107"/>
      <c r="S124" s="107"/>
      <c r="T124" s="107"/>
    </row>
    <row r="125" spans="1:20" ht="18.75">
      <c r="A125" s="61" t="s">
        <v>95</v>
      </c>
      <c r="B125" s="42"/>
      <c r="C125" s="42"/>
      <c r="D125" s="42"/>
      <c r="E125" s="43"/>
      <c r="F125" s="79">
        <v>128</v>
      </c>
      <c r="G125" s="79">
        <v>125</v>
      </c>
      <c r="H125" s="118">
        <f t="shared" si="17"/>
        <v>126.5</v>
      </c>
      <c r="I125" s="314">
        <v>125</v>
      </c>
      <c r="J125" s="315"/>
      <c r="K125" s="79">
        <v>122</v>
      </c>
      <c r="L125" s="79">
        <v>123</v>
      </c>
      <c r="M125" s="431">
        <v>122</v>
      </c>
      <c r="N125" s="432"/>
      <c r="O125" s="79">
        <v>122</v>
      </c>
      <c r="P125" s="115">
        <v>122</v>
      </c>
      <c r="Q125" s="107"/>
      <c r="R125" s="107"/>
      <c r="S125" s="107"/>
      <c r="T125" s="107"/>
    </row>
    <row r="126" spans="1:20" ht="18.75">
      <c r="A126" s="61" t="s">
        <v>96</v>
      </c>
      <c r="B126" s="42"/>
      <c r="C126" s="42"/>
      <c r="D126" s="42"/>
      <c r="E126" s="43"/>
      <c r="F126" s="79">
        <v>61</v>
      </c>
      <c r="G126" s="79">
        <v>59</v>
      </c>
      <c r="H126" s="79">
        <f t="shared" si="17"/>
        <v>60</v>
      </c>
      <c r="I126" s="314">
        <v>59</v>
      </c>
      <c r="J126" s="315"/>
      <c r="K126" s="79">
        <v>59</v>
      </c>
      <c r="L126" s="79">
        <f>(I126+K126)/2</f>
        <v>59</v>
      </c>
      <c r="M126" s="431">
        <v>59</v>
      </c>
      <c r="N126" s="432"/>
      <c r="O126" s="79">
        <v>59</v>
      </c>
      <c r="P126" s="115">
        <v>59</v>
      </c>
      <c r="Q126" s="107"/>
      <c r="R126" s="107"/>
      <c r="S126" s="107"/>
      <c r="T126" s="107"/>
    </row>
    <row r="127" spans="1:20" ht="18.75">
      <c r="A127" s="61" t="s">
        <v>97</v>
      </c>
      <c r="B127" s="42"/>
      <c r="C127" s="42"/>
      <c r="D127" s="42"/>
      <c r="E127" s="43"/>
      <c r="F127" s="79">
        <v>3</v>
      </c>
      <c r="G127" s="79">
        <v>3</v>
      </c>
      <c r="H127" s="79">
        <f t="shared" si="17"/>
        <v>3</v>
      </c>
      <c r="I127" s="314">
        <v>3</v>
      </c>
      <c r="J127" s="315"/>
      <c r="K127" s="79">
        <v>2</v>
      </c>
      <c r="L127" s="79">
        <v>2</v>
      </c>
      <c r="M127" s="431">
        <v>2</v>
      </c>
      <c r="N127" s="432"/>
      <c r="O127" s="79">
        <v>2</v>
      </c>
      <c r="P127" s="115">
        <v>2</v>
      </c>
      <c r="Q127" s="107"/>
      <c r="R127" s="107"/>
      <c r="S127" s="107"/>
      <c r="T127" s="107"/>
    </row>
    <row r="128" spans="1:20" ht="19.5" thickBot="1">
      <c r="A128" s="106" t="s">
        <v>98</v>
      </c>
      <c r="B128" s="87"/>
      <c r="C128" s="87"/>
      <c r="D128" s="87"/>
      <c r="E128" s="90"/>
      <c r="F128" s="81">
        <v>50</v>
      </c>
      <c r="G128" s="81">
        <v>46</v>
      </c>
      <c r="H128" s="81">
        <f t="shared" si="17"/>
        <v>48</v>
      </c>
      <c r="I128" s="295">
        <v>46</v>
      </c>
      <c r="J128" s="297"/>
      <c r="K128" s="81">
        <v>42</v>
      </c>
      <c r="L128" s="81">
        <f>(I128+K128)/2</f>
        <v>44</v>
      </c>
      <c r="M128" s="433">
        <v>42</v>
      </c>
      <c r="N128" s="434"/>
      <c r="O128" s="81">
        <v>42</v>
      </c>
      <c r="P128" s="178">
        <v>42</v>
      </c>
      <c r="Q128" s="107"/>
      <c r="R128" s="107"/>
      <c r="S128" s="107"/>
      <c r="T128" s="107"/>
    </row>
    <row r="129" spans="1:20" ht="19.5" thickBot="1">
      <c r="A129" s="135" t="s">
        <v>101</v>
      </c>
      <c r="B129" s="136"/>
      <c r="C129" s="136"/>
      <c r="D129" s="136"/>
      <c r="E129" s="137"/>
      <c r="F129" s="185">
        <f>F130+F132+F133+F135+F136+F137+F138</f>
        <v>1994.7</v>
      </c>
      <c r="G129" s="186">
        <f>G130+G132+G133+G135+G136+G137+G138</f>
        <v>1994.7</v>
      </c>
      <c r="H129" s="185">
        <f>H133+H135+H136+H137+H138+H130+H132</f>
        <v>1994.6999999999998</v>
      </c>
      <c r="I129" s="419">
        <f>I130+I132+I133+I135+I136+I137+I138</f>
        <v>1994.7</v>
      </c>
      <c r="J129" s="420"/>
      <c r="K129" s="185">
        <f>K130+K132+K133+K135+K136+K137+K138</f>
        <v>3334.1</v>
      </c>
      <c r="L129" s="185">
        <f>L130+L132+L133+L135+L136+L137+L138</f>
        <v>2664.4</v>
      </c>
      <c r="M129" s="427">
        <f>M130++M132+M133+M135+M136+M137+M138</f>
        <v>3611.0400000000004</v>
      </c>
      <c r="N129" s="428"/>
      <c r="O129" s="186">
        <f>O130+O132+O133+O135+O136+O137+O138</f>
        <v>4155.4999999999991</v>
      </c>
      <c r="P129" s="187">
        <f>P130+P132+P133+P135+P136+P137+P138</f>
        <v>3883.27</v>
      </c>
      <c r="Q129" s="107"/>
      <c r="R129" s="107"/>
      <c r="S129" s="107"/>
      <c r="T129" s="107"/>
    </row>
    <row r="130" spans="1:20" ht="18.75">
      <c r="A130" s="112" t="s">
        <v>90</v>
      </c>
      <c r="B130" s="94"/>
      <c r="C130" s="94"/>
      <c r="D130" s="94"/>
      <c r="E130" s="49"/>
      <c r="F130" s="120">
        <v>35</v>
      </c>
      <c r="G130" s="120">
        <v>35</v>
      </c>
      <c r="H130" s="120">
        <v>35</v>
      </c>
      <c r="I130" s="298">
        <v>35</v>
      </c>
      <c r="J130" s="300"/>
      <c r="K130" s="120">
        <v>35</v>
      </c>
      <c r="L130" s="120">
        <v>35</v>
      </c>
      <c r="M130" s="298">
        <v>35</v>
      </c>
      <c r="N130" s="300"/>
      <c r="O130" s="120">
        <v>35</v>
      </c>
      <c r="P130" s="184">
        <v>35</v>
      </c>
      <c r="Q130" s="107"/>
      <c r="R130" s="107"/>
      <c r="S130" s="107"/>
      <c r="T130" s="107"/>
    </row>
    <row r="131" spans="1:20" ht="18.75">
      <c r="A131" s="61" t="s">
        <v>91</v>
      </c>
      <c r="B131" s="42"/>
      <c r="C131" s="42"/>
      <c r="D131" s="42"/>
      <c r="E131" s="43"/>
      <c r="F131" s="79" t="s">
        <v>112</v>
      </c>
      <c r="G131" s="79" t="s">
        <v>112</v>
      </c>
      <c r="H131" s="79" t="s">
        <v>112</v>
      </c>
      <c r="I131" s="314" t="s">
        <v>112</v>
      </c>
      <c r="J131" s="315"/>
      <c r="K131" s="79" t="s">
        <v>112</v>
      </c>
      <c r="L131" s="79" t="s">
        <v>112</v>
      </c>
      <c r="M131" s="314" t="s">
        <v>112</v>
      </c>
      <c r="N131" s="315"/>
      <c r="O131" s="79" t="s">
        <v>112</v>
      </c>
      <c r="P131" s="115" t="s">
        <v>112</v>
      </c>
      <c r="Q131" s="107"/>
      <c r="R131" s="107"/>
      <c r="S131" s="107"/>
      <c r="T131" s="107"/>
    </row>
    <row r="132" spans="1:20" ht="18.75">
      <c r="A132" s="61" t="s">
        <v>92</v>
      </c>
      <c r="B132" s="42"/>
      <c r="C132" s="42"/>
      <c r="D132" s="42"/>
      <c r="E132" s="43"/>
      <c r="F132" s="79">
        <v>33.200000000000003</v>
      </c>
      <c r="G132" s="79">
        <v>33.200000000000003</v>
      </c>
      <c r="H132" s="79">
        <v>33.200000000000003</v>
      </c>
      <c r="I132" s="314">
        <v>33.200000000000003</v>
      </c>
      <c r="J132" s="315"/>
      <c r="K132" s="79">
        <v>33.200000000000003</v>
      </c>
      <c r="L132" s="79">
        <v>33.200000000000003</v>
      </c>
      <c r="M132" s="314">
        <v>33.200000000000003</v>
      </c>
      <c r="N132" s="315"/>
      <c r="O132" s="79">
        <v>33.200000000000003</v>
      </c>
      <c r="P132" s="115">
        <v>33.200000000000003</v>
      </c>
      <c r="Q132" s="107"/>
      <c r="R132" s="107"/>
      <c r="S132" s="107"/>
      <c r="T132" s="107"/>
    </row>
    <row r="133" spans="1:20" ht="18.75">
      <c r="A133" s="61" t="s">
        <v>93</v>
      </c>
      <c r="B133" s="42"/>
      <c r="C133" s="42"/>
      <c r="D133" s="42"/>
      <c r="E133" s="43"/>
      <c r="F133" s="79">
        <v>528.20000000000005</v>
      </c>
      <c r="G133" s="80">
        <v>528.20000000000005</v>
      </c>
      <c r="H133" s="79">
        <f t="shared" ref="H133:H138" si="18">(F133+G133)/2</f>
        <v>528.20000000000005</v>
      </c>
      <c r="I133" s="314">
        <v>528.20000000000005</v>
      </c>
      <c r="J133" s="315"/>
      <c r="K133" s="79">
        <v>1095.7</v>
      </c>
      <c r="L133" s="79">
        <f t="shared" ref="L133:L138" si="19">(I133+K133)/2</f>
        <v>811.95</v>
      </c>
      <c r="M133" s="314">
        <v>1312.1</v>
      </c>
      <c r="N133" s="315"/>
      <c r="O133" s="79">
        <v>1366.75</v>
      </c>
      <c r="P133" s="115">
        <f>(O133+M133)/2</f>
        <v>1339.425</v>
      </c>
      <c r="Q133" s="107"/>
      <c r="R133" s="107"/>
      <c r="S133" s="107"/>
      <c r="T133" s="107"/>
    </row>
    <row r="134" spans="1:20" ht="18.75">
      <c r="A134" s="61" t="s">
        <v>94</v>
      </c>
      <c r="B134" s="42"/>
      <c r="C134" s="42"/>
      <c r="D134" s="42"/>
      <c r="E134" s="43"/>
      <c r="F134" s="79">
        <v>210.8</v>
      </c>
      <c r="G134" s="79">
        <v>210.8</v>
      </c>
      <c r="H134" s="79">
        <f t="shared" si="18"/>
        <v>210.8</v>
      </c>
      <c r="I134" s="314">
        <v>210.8</v>
      </c>
      <c r="J134" s="315"/>
      <c r="K134" s="79">
        <v>262.8</v>
      </c>
      <c r="L134" s="79">
        <f t="shared" si="19"/>
        <v>236.8</v>
      </c>
      <c r="M134" s="314">
        <v>316.7</v>
      </c>
      <c r="N134" s="315"/>
      <c r="O134" s="79">
        <v>329.87</v>
      </c>
      <c r="P134" s="115">
        <f t="shared" ref="P134:P149" si="20">(O134+M134)/2</f>
        <v>323.28499999999997</v>
      </c>
      <c r="Q134" s="107"/>
      <c r="R134" s="107"/>
      <c r="S134" s="107"/>
      <c r="T134" s="107"/>
    </row>
    <row r="135" spans="1:20" ht="18.75">
      <c r="A135" s="61" t="s">
        <v>95</v>
      </c>
      <c r="B135" s="42"/>
      <c r="C135" s="42"/>
      <c r="D135" s="42"/>
      <c r="E135" s="43"/>
      <c r="F135" s="79">
        <v>730.4</v>
      </c>
      <c r="G135" s="79">
        <v>730.4</v>
      </c>
      <c r="H135" s="79">
        <f t="shared" si="18"/>
        <v>730.4</v>
      </c>
      <c r="I135" s="314">
        <v>730.4</v>
      </c>
      <c r="J135" s="315"/>
      <c r="K135" s="79">
        <v>1421.8</v>
      </c>
      <c r="L135" s="79">
        <f t="shared" si="19"/>
        <v>1076.0999999999999</v>
      </c>
      <c r="M135" s="314">
        <v>1332.24</v>
      </c>
      <c r="N135" s="315"/>
      <c r="O135" s="79">
        <v>1784.25</v>
      </c>
      <c r="P135" s="115">
        <f t="shared" si="20"/>
        <v>1558.2449999999999</v>
      </c>
      <c r="Q135" s="107"/>
      <c r="R135" s="107"/>
      <c r="S135" s="107"/>
      <c r="T135" s="107"/>
    </row>
    <row r="136" spans="1:20" ht="18.75">
      <c r="A136" s="61" t="s">
        <v>96</v>
      </c>
      <c r="B136" s="42"/>
      <c r="C136" s="42"/>
      <c r="D136" s="42"/>
      <c r="E136" s="43"/>
      <c r="F136" s="79">
        <v>272.3</v>
      </c>
      <c r="G136" s="79">
        <v>272.3</v>
      </c>
      <c r="H136" s="79">
        <f t="shared" si="18"/>
        <v>272.3</v>
      </c>
      <c r="I136" s="314">
        <v>272.3</v>
      </c>
      <c r="J136" s="315"/>
      <c r="K136" s="79">
        <v>435.9</v>
      </c>
      <c r="L136" s="79">
        <f t="shared" si="19"/>
        <v>354.1</v>
      </c>
      <c r="M136" s="314">
        <v>523.9</v>
      </c>
      <c r="N136" s="315"/>
      <c r="O136" s="79">
        <v>545.70000000000005</v>
      </c>
      <c r="P136" s="115">
        <f t="shared" si="20"/>
        <v>534.79999999999995</v>
      </c>
      <c r="Q136" s="107"/>
      <c r="R136" s="107"/>
      <c r="S136" s="107"/>
      <c r="T136" s="107"/>
    </row>
    <row r="137" spans="1:20" ht="18.75">
      <c r="A137" s="61" t="s">
        <v>97</v>
      </c>
      <c r="B137" s="42"/>
      <c r="C137" s="42"/>
      <c r="D137" s="42"/>
      <c r="E137" s="43"/>
      <c r="F137" s="79">
        <v>15.3</v>
      </c>
      <c r="G137" s="79">
        <v>15.3</v>
      </c>
      <c r="H137" s="79">
        <f t="shared" si="18"/>
        <v>15.3</v>
      </c>
      <c r="I137" s="314">
        <v>15.3</v>
      </c>
      <c r="J137" s="315"/>
      <c r="K137" s="79">
        <v>18.2</v>
      </c>
      <c r="L137" s="79">
        <f t="shared" si="19"/>
        <v>16.75</v>
      </c>
      <c r="M137" s="314">
        <v>21.8</v>
      </c>
      <c r="N137" s="315"/>
      <c r="O137" s="79">
        <v>22.7</v>
      </c>
      <c r="P137" s="115">
        <f t="shared" si="20"/>
        <v>22.25</v>
      </c>
      <c r="Q137" s="107"/>
      <c r="R137" s="107"/>
      <c r="S137" s="107"/>
      <c r="T137" s="107"/>
    </row>
    <row r="138" spans="1:20" ht="19.5" thickBot="1">
      <c r="A138" s="106" t="s">
        <v>98</v>
      </c>
      <c r="B138" s="87"/>
      <c r="C138" s="87"/>
      <c r="D138" s="87"/>
      <c r="E138" s="90"/>
      <c r="F138" s="81">
        <v>380.3</v>
      </c>
      <c r="G138" s="81">
        <v>380.3</v>
      </c>
      <c r="H138" s="81">
        <f t="shared" si="18"/>
        <v>380.3</v>
      </c>
      <c r="I138" s="295">
        <v>380.3</v>
      </c>
      <c r="J138" s="297"/>
      <c r="K138" s="81">
        <v>294.3</v>
      </c>
      <c r="L138" s="81">
        <f t="shared" si="19"/>
        <v>337.3</v>
      </c>
      <c r="M138" s="295">
        <v>352.8</v>
      </c>
      <c r="N138" s="297"/>
      <c r="O138" s="81">
        <v>367.9</v>
      </c>
      <c r="P138" s="282">
        <f t="shared" si="20"/>
        <v>360.35</v>
      </c>
      <c r="Q138" s="107"/>
      <c r="R138" s="107"/>
      <c r="S138" s="107"/>
      <c r="T138" s="107"/>
    </row>
    <row r="139" spans="1:20" ht="19.5" thickTop="1">
      <c r="A139" s="129" t="s">
        <v>102</v>
      </c>
      <c r="B139" s="130"/>
      <c r="C139" s="130"/>
      <c r="D139" s="130"/>
      <c r="E139" s="131"/>
      <c r="F139" s="188"/>
      <c r="G139" s="188"/>
      <c r="H139" s="188"/>
      <c r="I139" s="421"/>
      <c r="J139" s="422"/>
      <c r="K139" s="188"/>
      <c r="L139" s="188"/>
      <c r="M139" s="435"/>
      <c r="N139" s="436"/>
      <c r="O139" s="189"/>
      <c r="P139" s="283"/>
      <c r="Q139" s="107"/>
      <c r="R139" s="107"/>
      <c r="S139" s="107"/>
      <c r="T139" s="107"/>
    </row>
    <row r="140" spans="1:20" ht="19.5" thickBot="1">
      <c r="A140" s="68" t="s">
        <v>124</v>
      </c>
      <c r="B140" s="69"/>
      <c r="C140" s="69"/>
      <c r="D140" s="69"/>
      <c r="E140" s="70"/>
      <c r="F140" s="194">
        <f>F129/F119</f>
        <v>6.2529780564263326</v>
      </c>
      <c r="G140" s="194">
        <f t="shared" ref="G140:O140" si="21">G129/G119</f>
        <v>6.5186274509803921</v>
      </c>
      <c r="H140" s="194">
        <f t="shared" si="21"/>
        <v>6.36267942583732</v>
      </c>
      <c r="I140" s="425">
        <f t="shared" si="21"/>
        <v>6.5186274509803921</v>
      </c>
      <c r="J140" s="426"/>
      <c r="K140" s="194">
        <f t="shared" si="21"/>
        <v>11.188255033557047</v>
      </c>
      <c r="L140" s="194">
        <f t="shared" si="21"/>
        <v>8.8518272425249176</v>
      </c>
      <c r="M140" s="425">
        <f t="shared" si="21"/>
        <v>12.117583892617452</v>
      </c>
      <c r="N140" s="426"/>
      <c r="O140" s="194">
        <f t="shared" si="21"/>
        <v>13.944630872483218</v>
      </c>
      <c r="P140" s="284">
        <f t="shared" si="20"/>
        <v>13.031107382550335</v>
      </c>
      <c r="Q140" s="107"/>
      <c r="R140" s="107"/>
      <c r="S140" s="107"/>
      <c r="T140" s="107"/>
    </row>
    <row r="141" spans="1:20" ht="18.75">
      <c r="A141" s="112" t="s">
        <v>90</v>
      </c>
      <c r="B141" s="94"/>
      <c r="C141" s="94"/>
      <c r="D141" s="94"/>
      <c r="E141" s="49"/>
      <c r="F141" s="120">
        <v>35</v>
      </c>
      <c r="G141" s="120">
        <v>35</v>
      </c>
      <c r="H141" s="120" t="s">
        <v>112</v>
      </c>
      <c r="I141" s="298" t="s">
        <v>112</v>
      </c>
      <c r="J141" s="300"/>
      <c r="K141" s="120">
        <v>35</v>
      </c>
      <c r="L141" s="120">
        <v>35</v>
      </c>
      <c r="M141" s="324">
        <v>35</v>
      </c>
      <c r="N141" s="325"/>
      <c r="O141" s="120">
        <v>35</v>
      </c>
      <c r="P141" s="184">
        <f t="shared" si="20"/>
        <v>35</v>
      </c>
      <c r="Q141" s="107"/>
      <c r="R141" s="107"/>
      <c r="S141" s="107"/>
      <c r="T141" s="107"/>
    </row>
    <row r="142" spans="1:20" ht="18.75">
      <c r="A142" s="61" t="s">
        <v>91</v>
      </c>
      <c r="B142" s="42"/>
      <c r="C142" s="42"/>
      <c r="D142" s="42"/>
      <c r="E142" s="43"/>
      <c r="F142" s="79" t="s">
        <v>112</v>
      </c>
      <c r="G142" s="79" t="s">
        <v>112</v>
      </c>
      <c r="H142" s="79" t="s">
        <v>112</v>
      </c>
      <c r="I142" s="314" t="s">
        <v>112</v>
      </c>
      <c r="J142" s="315"/>
      <c r="K142" s="79" t="s">
        <v>112</v>
      </c>
      <c r="L142" s="79" t="s">
        <v>112</v>
      </c>
      <c r="M142" s="301" t="s">
        <v>112</v>
      </c>
      <c r="N142" s="302"/>
      <c r="O142" s="79" t="s">
        <v>112</v>
      </c>
      <c r="P142" s="115" t="s">
        <v>112</v>
      </c>
      <c r="Q142" s="107"/>
      <c r="R142" s="107"/>
      <c r="S142" s="107"/>
      <c r="T142" s="107"/>
    </row>
    <row r="143" spans="1:20" ht="18.75">
      <c r="A143" s="61" t="s">
        <v>92</v>
      </c>
      <c r="B143" s="42"/>
      <c r="C143" s="42"/>
      <c r="D143" s="42"/>
      <c r="E143" s="43"/>
      <c r="F143" s="79">
        <v>33.200000000000003</v>
      </c>
      <c r="G143" s="79">
        <v>33.200000000000003</v>
      </c>
      <c r="H143" s="79" t="s">
        <v>112</v>
      </c>
      <c r="I143" s="314" t="s">
        <v>112</v>
      </c>
      <c r="J143" s="315"/>
      <c r="K143" s="79">
        <v>33.200000000000003</v>
      </c>
      <c r="L143" s="79">
        <v>33.200000000000003</v>
      </c>
      <c r="M143" s="301">
        <v>33.200000000000003</v>
      </c>
      <c r="N143" s="302"/>
      <c r="O143" s="79">
        <v>33.200000000000003</v>
      </c>
      <c r="P143" s="115">
        <f t="shared" si="20"/>
        <v>33.200000000000003</v>
      </c>
      <c r="Q143" s="107"/>
      <c r="R143" s="107"/>
      <c r="S143" s="107"/>
      <c r="T143" s="107"/>
    </row>
    <row r="144" spans="1:20" ht="18.75">
      <c r="A144" s="61" t="s">
        <v>93</v>
      </c>
      <c r="B144" s="42"/>
      <c r="C144" s="42"/>
      <c r="D144" s="42"/>
      <c r="E144" s="43"/>
      <c r="F144" s="116">
        <f>F133/F123</f>
        <v>6.8597402597402599</v>
      </c>
      <c r="G144" s="116">
        <f>G133/G123</f>
        <v>7.4394366197183102</v>
      </c>
      <c r="H144" s="116">
        <f>H133/H123</f>
        <v>7.1378378378378384</v>
      </c>
      <c r="I144" s="285">
        <f>I133/I123</f>
        <v>7.4394366197183102</v>
      </c>
      <c r="J144" s="286"/>
      <c r="K144" s="116">
        <f>K133/K123</f>
        <v>15.432394366197183</v>
      </c>
      <c r="L144" s="116">
        <f>L133/L123</f>
        <v>11.435915492957747</v>
      </c>
      <c r="M144" s="285">
        <f>M133/M123</f>
        <v>18.480281690140846</v>
      </c>
      <c r="N144" s="286"/>
      <c r="O144" s="116">
        <f>O133/O123</f>
        <v>19.25</v>
      </c>
      <c r="P144" s="117">
        <f t="shared" si="20"/>
        <v>18.865140845070421</v>
      </c>
      <c r="Q144" s="107"/>
      <c r="R144" s="107"/>
      <c r="S144" s="107"/>
      <c r="T144" s="107"/>
    </row>
    <row r="145" spans="1:20" ht="18.75">
      <c r="A145" s="61" t="s">
        <v>94</v>
      </c>
      <c r="B145" s="42"/>
      <c r="C145" s="42"/>
      <c r="D145" s="42"/>
      <c r="E145" s="43"/>
      <c r="F145" s="116">
        <f t="shared" ref="F145:I149" si="22">F134/F124</f>
        <v>6.5875000000000004</v>
      </c>
      <c r="G145" s="116">
        <f t="shared" si="22"/>
        <v>6.8000000000000007</v>
      </c>
      <c r="H145" s="116">
        <f t="shared" si="22"/>
        <v>6.6920634920634923</v>
      </c>
      <c r="I145" s="285">
        <f t="shared" si="22"/>
        <v>6.8000000000000007</v>
      </c>
      <c r="J145" s="286"/>
      <c r="K145" s="116">
        <f t="shared" ref="K145:L149" si="23">K134/K124</f>
        <v>9.0620689655172413</v>
      </c>
      <c r="L145" s="116">
        <f t="shared" si="23"/>
        <v>7.8933333333333335</v>
      </c>
      <c r="M145" s="285">
        <f>M134/M124</f>
        <v>10.920689655172414</v>
      </c>
      <c r="N145" s="286"/>
      <c r="O145" s="116">
        <f t="shared" ref="O145" si="24">O134/O124</f>
        <v>11.374827586206896</v>
      </c>
      <c r="P145" s="117">
        <f t="shared" si="20"/>
        <v>11.147758620689654</v>
      </c>
      <c r="Q145" s="107"/>
      <c r="R145" s="107"/>
      <c r="S145" s="107"/>
      <c r="T145" s="107"/>
    </row>
    <row r="146" spans="1:20" ht="18.75">
      <c r="A146" s="61" t="s">
        <v>95</v>
      </c>
      <c r="B146" s="42"/>
      <c r="C146" s="42"/>
      <c r="D146" s="42"/>
      <c r="E146" s="43"/>
      <c r="F146" s="116">
        <f t="shared" si="22"/>
        <v>5.7062499999999998</v>
      </c>
      <c r="G146" s="116">
        <f t="shared" si="22"/>
        <v>5.8431999999999995</v>
      </c>
      <c r="H146" s="116">
        <f t="shared" si="22"/>
        <v>5.7739130434782604</v>
      </c>
      <c r="I146" s="285">
        <f t="shared" si="22"/>
        <v>5.8431999999999995</v>
      </c>
      <c r="J146" s="286"/>
      <c r="K146" s="116">
        <f t="shared" si="23"/>
        <v>11.654098360655738</v>
      </c>
      <c r="L146" s="116">
        <f t="shared" si="23"/>
        <v>8.7487804878048774</v>
      </c>
      <c r="M146" s="285">
        <f>M135/M125</f>
        <v>10.92</v>
      </c>
      <c r="N146" s="286"/>
      <c r="O146" s="116">
        <f t="shared" ref="O146" si="25">O135/O125</f>
        <v>14.625</v>
      </c>
      <c r="P146" s="117">
        <f t="shared" si="20"/>
        <v>12.772500000000001</v>
      </c>
      <c r="Q146" s="107"/>
      <c r="R146" s="107"/>
      <c r="S146" s="107"/>
      <c r="T146" s="107"/>
    </row>
    <row r="147" spans="1:20" ht="18.75">
      <c r="A147" s="61" t="s">
        <v>96</v>
      </c>
      <c r="B147" s="42"/>
      <c r="C147" s="42"/>
      <c r="D147" s="42"/>
      <c r="E147" s="43"/>
      <c r="F147" s="116">
        <f t="shared" si="22"/>
        <v>4.4639344262295086</v>
      </c>
      <c r="G147" s="116">
        <f t="shared" si="22"/>
        <v>4.615254237288136</v>
      </c>
      <c r="H147" s="116">
        <f t="shared" si="22"/>
        <v>4.5383333333333331</v>
      </c>
      <c r="I147" s="285">
        <f t="shared" si="22"/>
        <v>4.615254237288136</v>
      </c>
      <c r="J147" s="286"/>
      <c r="K147" s="116">
        <f t="shared" si="23"/>
        <v>7.3881355932203387</v>
      </c>
      <c r="L147" s="116">
        <f t="shared" si="23"/>
        <v>6.0016949152542374</v>
      </c>
      <c r="M147" s="285">
        <f>M136/M126</f>
        <v>8.8796610169491519</v>
      </c>
      <c r="N147" s="286"/>
      <c r="O147" s="116">
        <f t="shared" ref="O147" si="26">O136/O126</f>
        <v>9.2491525423728813</v>
      </c>
      <c r="P147" s="117">
        <f t="shared" si="20"/>
        <v>9.0644067796610166</v>
      </c>
      <c r="Q147" s="107"/>
      <c r="R147" s="107"/>
      <c r="S147" s="107"/>
      <c r="T147" s="107"/>
    </row>
    <row r="148" spans="1:20" ht="18.75">
      <c r="A148" s="61" t="s">
        <v>97</v>
      </c>
      <c r="B148" s="42"/>
      <c r="C148" s="42"/>
      <c r="D148" s="42"/>
      <c r="E148" s="43"/>
      <c r="F148" s="116">
        <f t="shared" si="22"/>
        <v>5.1000000000000005</v>
      </c>
      <c r="G148" s="116">
        <f t="shared" si="22"/>
        <v>5.1000000000000005</v>
      </c>
      <c r="H148" s="116">
        <f t="shared" si="22"/>
        <v>5.1000000000000005</v>
      </c>
      <c r="I148" s="285">
        <f t="shared" si="22"/>
        <v>5.1000000000000005</v>
      </c>
      <c r="J148" s="286"/>
      <c r="K148" s="116">
        <f t="shared" si="23"/>
        <v>9.1</v>
      </c>
      <c r="L148" s="116">
        <f t="shared" si="23"/>
        <v>8.375</v>
      </c>
      <c r="M148" s="285">
        <f>M137/M127</f>
        <v>10.9</v>
      </c>
      <c r="N148" s="286"/>
      <c r="O148" s="116">
        <f t="shared" ref="O148" si="27">O137/O127</f>
        <v>11.35</v>
      </c>
      <c r="P148" s="117">
        <f t="shared" si="20"/>
        <v>11.125</v>
      </c>
      <c r="Q148" s="107"/>
      <c r="R148" s="107"/>
      <c r="S148" s="107"/>
      <c r="T148" s="107"/>
    </row>
    <row r="149" spans="1:20" ht="19.5" thickBot="1">
      <c r="A149" s="121" t="s">
        <v>98</v>
      </c>
      <c r="B149" s="122"/>
      <c r="C149" s="122"/>
      <c r="D149" s="122"/>
      <c r="E149" s="123"/>
      <c r="F149" s="124">
        <f t="shared" si="22"/>
        <v>7.6059999999999999</v>
      </c>
      <c r="G149" s="124">
        <f t="shared" si="22"/>
        <v>8.2673913043478269</v>
      </c>
      <c r="H149" s="124">
        <f t="shared" si="22"/>
        <v>7.9229166666666666</v>
      </c>
      <c r="I149" s="423">
        <f t="shared" si="22"/>
        <v>8.2673913043478269</v>
      </c>
      <c r="J149" s="424"/>
      <c r="K149" s="124">
        <f t="shared" si="23"/>
        <v>7.0071428571428571</v>
      </c>
      <c r="L149" s="124">
        <f t="shared" si="23"/>
        <v>7.665909090909091</v>
      </c>
      <c r="M149" s="423">
        <f>M138/M128</f>
        <v>8.4</v>
      </c>
      <c r="N149" s="424"/>
      <c r="O149" s="124">
        <f t="shared" ref="O149" si="28">O138/O128</f>
        <v>8.7595238095238095</v>
      </c>
      <c r="P149" s="117">
        <f t="shared" si="20"/>
        <v>8.5797619047619058</v>
      </c>
      <c r="Q149" s="107"/>
      <c r="R149" s="107"/>
      <c r="S149" s="107"/>
      <c r="T149" s="107"/>
    </row>
    <row r="153" spans="1:20">
      <c r="A153" s="18" t="s">
        <v>119</v>
      </c>
      <c r="B153" s="19"/>
      <c r="F153" s="20"/>
      <c r="G153" s="20"/>
      <c r="H153" s="30"/>
      <c r="I153" s="30"/>
      <c r="J153" s="21" t="s">
        <v>120</v>
      </c>
    </row>
    <row r="154" spans="1:20">
      <c r="A154" s="22"/>
      <c r="B154" s="23"/>
      <c r="F154" s="22"/>
      <c r="G154" s="24" t="s">
        <v>133</v>
      </c>
      <c r="I154" s="24"/>
      <c r="K154" s="22"/>
    </row>
    <row r="155" spans="1:20">
      <c r="A155" s="25" t="s">
        <v>117</v>
      </c>
      <c r="F155" s="20"/>
      <c r="G155" s="20"/>
      <c r="H155" s="30"/>
      <c r="I155" s="30"/>
      <c r="J155" s="27" t="s">
        <v>121</v>
      </c>
      <c r="K155" s="27"/>
    </row>
    <row r="156" spans="1:20">
      <c r="A156" s="26" t="s">
        <v>118</v>
      </c>
      <c r="F156" s="22"/>
      <c r="G156" s="24" t="s">
        <v>132</v>
      </c>
      <c r="H156" s="24"/>
      <c r="I156" s="24"/>
    </row>
  </sheetData>
  <mergeCells count="351">
    <mergeCell ref="Q84:R84"/>
    <mergeCell ref="Q85:R85"/>
    <mergeCell ref="Q86:R86"/>
    <mergeCell ref="K80:L80"/>
    <mergeCell ref="M80:N80"/>
    <mergeCell ref="O80:P80"/>
    <mergeCell ref="K79:L79"/>
    <mergeCell ref="M79:N79"/>
    <mergeCell ref="O79:P79"/>
    <mergeCell ref="K87:L87"/>
    <mergeCell ref="M87:N87"/>
    <mergeCell ref="O87:P87"/>
    <mergeCell ref="K84:L84"/>
    <mergeCell ref="K85:L85"/>
    <mergeCell ref="K86:L86"/>
    <mergeCell ref="M84:N84"/>
    <mergeCell ref="M85:N85"/>
    <mergeCell ref="M86:N86"/>
    <mergeCell ref="O84:P84"/>
    <mergeCell ref="O85:P85"/>
    <mergeCell ref="O86:P86"/>
    <mergeCell ref="K66:L66"/>
    <mergeCell ref="K67:L67"/>
    <mergeCell ref="K68:L68"/>
    <mergeCell ref="M66:N66"/>
    <mergeCell ref="M67:N67"/>
    <mergeCell ref="M68:N68"/>
    <mergeCell ref="O66:P66"/>
    <mergeCell ref="O67:P67"/>
    <mergeCell ref="O68:P68"/>
    <mergeCell ref="M149:N149"/>
    <mergeCell ref="M140:N140"/>
    <mergeCell ref="M141:N141"/>
    <mergeCell ref="M142:N142"/>
    <mergeCell ref="M143:N143"/>
    <mergeCell ref="M144:N144"/>
    <mergeCell ref="M145:N145"/>
    <mergeCell ref="M146:N146"/>
    <mergeCell ref="M147:N147"/>
    <mergeCell ref="M148:N148"/>
    <mergeCell ref="M139:N139"/>
    <mergeCell ref="M130:N130"/>
    <mergeCell ref="M131:N131"/>
    <mergeCell ref="M132:N132"/>
    <mergeCell ref="M133:N133"/>
    <mergeCell ref="M134:N134"/>
    <mergeCell ref="M135:N135"/>
    <mergeCell ref="M136:N136"/>
    <mergeCell ref="M137:N137"/>
    <mergeCell ref="M138:N138"/>
    <mergeCell ref="M129:N129"/>
    <mergeCell ref="M120:N120"/>
    <mergeCell ref="M121:N121"/>
    <mergeCell ref="M122:N122"/>
    <mergeCell ref="M123:N123"/>
    <mergeCell ref="M124:N124"/>
    <mergeCell ref="M125:N125"/>
    <mergeCell ref="M126:N126"/>
    <mergeCell ref="M127:N127"/>
    <mergeCell ref="M128:N128"/>
    <mergeCell ref="I149:J149"/>
    <mergeCell ref="I140:J140"/>
    <mergeCell ref="I141:J141"/>
    <mergeCell ref="I142:J142"/>
    <mergeCell ref="I143:J143"/>
    <mergeCell ref="I144:J144"/>
    <mergeCell ref="I145:J145"/>
    <mergeCell ref="I146:J146"/>
    <mergeCell ref="I147:J147"/>
    <mergeCell ref="I148:J148"/>
    <mergeCell ref="I139:J139"/>
    <mergeCell ref="I130:J130"/>
    <mergeCell ref="I131:J131"/>
    <mergeCell ref="I132:J132"/>
    <mergeCell ref="I133:J133"/>
    <mergeCell ref="I134:J134"/>
    <mergeCell ref="I135:J135"/>
    <mergeCell ref="I136:J136"/>
    <mergeCell ref="I137:J137"/>
    <mergeCell ref="I138:J138"/>
    <mergeCell ref="I129:J129"/>
    <mergeCell ref="I120:J120"/>
    <mergeCell ref="I121:J121"/>
    <mergeCell ref="I122:J122"/>
    <mergeCell ref="I123:J123"/>
    <mergeCell ref="I124:J124"/>
    <mergeCell ref="I125:J125"/>
    <mergeCell ref="I126:J126"/>
    <mergeCell ref="I127:J127"/>
    <mergeCell ref="I128:J128"/>
    <mergeCell ref="M119:N119"/>
    <mergeCell ref="M110:N110"/>
    <mergeCell ref="M111:N111"/>
    <mergeCell ref="M112:N112"/>
    <mergeCell ref="M113:N113"/>
    <mergeCell ref="M114:N114"/>
    <mergeCell ref="M115:N115"/>
    <mergeCell ref="M116:N116"/>
    <mergeCell ref="M117:N117"/>
    <mergeCell ref="M118:N118"/>
    <mergeCell ref="I119:J119"/>
    <mergeCell ref="I110:J110"/>
    <mergeCell ref="I111:J111"/>
    <mergeCell ref="I112:J112"/>
    <mergeCell ref="I113:J113"/>
    <mergeCell ref="I114:J114"/>
    <mergeCell ref="I115:J115"/>
    <mergeCell ref="I116:J116"/>
    <mergeCell ref="I117:J117"/>
    <mergeCell ref="I118:J118"/>
    <mergeCell ref="M102:N102"/>
    <mergeCell ref="M103:N103"/>
    <mergeCell ref="M104:N104"/>
    <mergeCell ref="M105:N105"/>
    <mergeCell ref="M106:N106"/>
    <mergeCell ref="M107:N107"/>
    <mergeCell ref="M108:N108"/>
    <mergeCell ref="J74:J75"/>
    <mergeCell ref="I109:J109"/>
    <mergeCell ref="I100:J100"/>
    <mergeCell ref="I101:J101"/>
    <mergeCell ref="I102:J102"/>
    <mergeCell ref="I103:J103"/>
    <mergeCell ref="I104:J104"/>
    <mergeCell ref="I105:J105"/>
    <mergeCell ref="I106:J106"/>
    <mergeCell ref="I107:J107"/>
    <mergeCell ref="I108:J108"/>
    <mergeCell ref="M109:N109"/>
    <mergeCell ref="M100:N100"/>
    <mergeCell ref="M101:N101"/>
    <mergeCell ref="K74:L75"/>
    <mergeCell ref="M74:N75"/>
    <mergeCell ref="M97:N97"/>
    <mergeCell ref="Q27:R27"/>
    <mergeCell ref="Q35:R35"/>
    <mergeCell ref="Q36:R36"/>
    <mergeCell ref="Q37:R37"/>
    <mergeCell ref="Q39:R39"/>
    <mergeCell ref="Q57:R57"/>
    <mergeCell ref="Q58:R58"/>
    <mergeCell ref="I97:J97"/>
    <mergeCell ref="A99:E99"/>
    <mergeCell ref="Q38:R38"/>
    <mergeCell ref="Q43:R44"/>
    <mergeCell ref="Q45:R45"/>
    <mergeCell ref="I99:J99"/>
    <mergeCell ref="M99:N99"/>
    <mergeCell ref="M98:N98"/>
    <mergeCell ref="I98:J98"/>
    <mergeCell ref="A98:E98"/>
    <mergeCell ref="M91:P92"/>
    <mergeCell ref="M93:N93"/>
    <mergeCell ref="M94:N94"/>
    <mergeCell ref="M95:N95"/>
    <mergeCell ref="M96:N96"/>
    <mergeCell ref="I94:J94"/>
    <mergeCell ref="I95:J95"/>
    <mergeCell ref="A90:R90"/>
    <mergeCell ref="A94:E94"/>
    <mergeCell ref="I91:L92"/>
    <mergeCell ref="Q73:R73"/>
    <mergeCell ref="Q72:R72"/>
    <mergeCell ref="Q71:R71"/>
    <mergeCell ref="Q70:R70"/>
    <mergeCell ref="I96:J96"/>
    <mergeCell ref="I93:J93"/>
    <mergeCell ref="G74:G75"/>
    <mergeCell ref="Q77:R77"/>
    <mergeCell ref="Q74:R75"/>
    <mergeCell ref="Q76:R76"/>
    <mergeCell ref="Q87:R87"/>
    <mergeCell ref="K71:L71"/>
    <mergeCell ref="M71:N71"/>
    <mergeCell ref="O71:P71"/>
    <mergeCell ref="K73:L73"/>
    <mergeCell ref="M73:N73"/>
    <mergeCell ref="O73:P73"/>
    <mergeCell ref="K76:L76"/>
    <mergeCell ref="M76:N76"/>
    <mergeCell ref="O74:P75"/>
    <mergeCell ref="H74:H75"/>
    <mergeCell ref="Q30:R30"/>
    <mergeCell ref="Q29:R29"/>
    <mergeCell ref="K31:L31"/>
    <mergeCell ref="M31:N31"/>
    <mergeCell ref="Q63:R63"/>
    <mergeCell ref="Q64:R64"/>
    <mergeCell ref="Q66:R66"/>
    <mergeCell ref="Q83:R83"/>
    <mergeCell ref="Q80:R80"/>
    <mergeCell ref="Q79:R79"/>
    <mergeCell ref="Q60:R60"/>
    <mergeCell ref="Q67:R67"/>
    <mergeCell ref="Q68:R68"/>
    <mergeCell ref="O76:P76"/>
    <mergeCell ref="K77:L77"/>
    <mergeCell ref="M77:N77"/>
    <mergeCell ref="O77:P77"/>
    <mergeCell ref="K83:L83"/>
    <mergeCell ref="M83:N83"/>
    <mergeCell ref="O83:P83"/>
    <mergeCell ref="K82:L82"/>
    <mergeCell ref="M82:N82"/>
    <mergeCell ref="O82:P82"/>
    <mergeCell ref="Q82:R82"/>
    <mergeCell ref="Q26:R26"/>
    <mergeCell ref="J24:J25"/>
    <mergeCell ref="K26:L26"/>
    <mergeCell ref="M26:N26"/>
    <mergeCell ref="Q28:R28"/>
    <mergeCell ref="Q31:R31"/>
    <mergeCell ref="Q62:R62"/>
    <mergeCell ref="Q51:R51"/>
    <mergeCell ref="Q52:R52"/>
    <mergeCell ref="Q53:R53"/>
    <mergeCell ref="Q54:R54"/>
    <mergeCell ref="Q55:R55"/>
    <mergeCell ref="Q32:R32"/>
    <mergeCell ref="Q41:R41"/>
    <mergeCell ref="A42:R42"/>
    <mergeCell ref="Q61:R61"/>
    <mergeCell ref="Q46:R46"/>
    <mergeCell ref="Q47:R47"/>
    <mergeCell ref="Q48:R48"/>
    <mergeCell ref="Q49:R49"/>
    <mergeCell ref="Q50:R50"/>
    <mergeCell ref="Q56:R56"/>
    <mergeCell ref="Q59:R59"/>
    <mergeCell ref="Q40:R40"/>
    <mergeCell ref="K21:L23"/>
    <mergeCell ref="M21:N23"/>
    <mergeCell ref="O21:P23"/>
    <mergeCell ref="G21:G23"/>
    <mergeCell ref="J21:J23"/>
    <mergeCell ref="G24:G25"/>
    <mergeCell ref="M5:Q5"/>
    <mergeCell ref="M6:Q6"/>
    <mergeCell ref="M7:Q7"/>
    <mergeCell ref="M8:Q8"/>
    <mergeCell ref="Q21:R23"/>
    <mergeCell ref="A20:R20"/>
    <mergeCell ref="K18:L18"/>
    <mergeCell ref="M18:N18"/>
    <mergeCell ref="O18:P18"/>
    <mergeCell ref="Q18:R18"/>
    <mergeCell ref="A19:E19"/>
    <mergeCell ref="K19:L19"/>
    <mergeCell ref="Q24:R25"/>
    <mergeCell ref="O24:P25"/>
    <mergeCell ref="M24:N25"/>
    <mergeCell ref="K24:L25"/>
    <mergeCell ref="H21:H23"/>
    <mergeCell ref="I21:I23"/>
    <mergeCell ref="K27:L27"/>
    <mergeCell ref="M27:N27"/>
    <mergeCell ref="O27:P27"/>
    <mergeCell ref="K28:L28"/>
    <mergeCell ref="M28:N28"/>
    <mergeCell ref="O28:P28"/>
    <mergeCell ref="O26:P26"/>
    <mergeCell ref="O41:P41"/>
    <mergeCell ref="M41:N41"/>
    <mergeCell ref="K41:L41"/>
    <mergeCell ref="K30:L30"/>
    <mergeCell ref="M30:N30"/>
    <mergeCell ref="O30:P30"/>
    <mergeCell ref="G43:G44"/>
    <mergeCell ref="J43:J44"/>
    <mergeCell ref="K43:L44"/>
    <mergeCell ref="M43:N44"/>
    <mergeCell ref="O43:P44"/>
    <mergeCell ref="O31:P31"/>
    <mergeCell ref="K35:L35"/>
    <mergeCell ref="M35:N35"/>
    <mergeCell ref="O35:P35"/>
    <mergeCell ref="K37:L37"/>
    <mergeCell ref="M37:N37"/>
    <mergeCell ref="O37:P37"/>
    <mergeCell ref="K38:L38"/>
    <mergeCell ref="M38:N38"/>
    <mergeCell ref="O38:P38"/>
    <mergeCell ref="K45:L45"/>
    <mergeCell ref="M45:N45"/>
    <mergeCell ref="O45:P45"/>
    <mergeCell ref="K46:L46"/>
    <mergeCell ref="M46:N46"/>
    <mergeCell ref="O46:P46"/>
    <mergeCell ref="K51:L51"/>
    <mergeCell ref="M51:N51"/>
    <mergeCell ref="O51:P51"/>
    <mergeCell ref="K49:L49"/>
    <mergeCell ref="K48:L48"/>
    <mergeCell ref="K47:L47"/>
    <mergeCell ref="M47:N47"/>
    <mergeCell ref="M48:N48"/>
    <mergeCell ref="M49:N49"/>
    <mergeCell ref="O47:P47"/>
    <mergeCell ref="O48:P48"/>
    <mergeCell ref="O49:P49"/>
    <mergeCell ref="K52:L52"/>
    <mergeCell ref="M52:N52"/>
    <mergeCell ref="O52:P52"/>
    <mergeCell ref="K53:L53"/>
    <mergeCell ref="M53:N53"/>
    <mergeCell ref="O53:P53"/>
    <mergeCell ref="K54:L54"/>
    <mergeCell ref="M54:N54"/>
    <mergeCell ref="O54:P54"/>
    <mergeCell ref="K55:L55"/>
    <mergeCell ref="M55:N55"/>
    <mergeCell ref="O55:P55"/>
    <mergeCell ref="K56:L56"/>
    <mergeCell ref="M56:N56"/>
    <mergeCell ref="O56:P56"/>
    <mergeCell ref="K57:L57"/>
    <mergeCell ref="M57:N57"/>
    <mergeCell ref="O57:P57"/>
    <mergeCell ref="K59:L59"/>
    <mergeCell ref="M59:N59"/>
    <mergeCell ref="O59:P59"/>
    <mergeCell ref="K60:L60"/>
    <mergeCell ref="M60:N60"/>
    <mergeCell ref="O60:P60"/>
    <mergeCell ref="K61:L61"/>
    <mergeCell ref="M61:N61"/>
    <mergeCell ref="O61:P61"/>
    <mergeCell ref="K70:L70"/>
    <mergeCell ref="M70:N70"/>
    <mergeCell ref="O70:P70"/>
    <mergeCell ref="K69:R69"/>
    <mergeCell ref="H24:H25"/>
    <mergeCell ref="I24:I25"/>
    <mergeCell ref="H43:H44"/>
    <mergeCell ref="I43:I44"/>
    <mergeCell ref="F91:H92"/>
    <mergeCell ref="K62:L62"/>
    <mergeCell ref="M62:N62"/>
    <mergeCell ref="O62:P62"/>
    <mergeCell ref="K64:L64"/>
    <mergeCell ref="M64:N64"/>
    <mergeCell ref="O64:P64"/>
    <mergeCell ref="K50:L50"/>
    <mergeCell ref="M50:N50"/>
    <mergeCell ref="O50:P50"/>
    <mergeCell ref="K58:L58"/>
    <mergeCell ref="M58:N58"/>
    <mergeCell ref="O58:P58"/>
    <mergeCell ref="K63:L63"/>
    <mergeCell ref="M63:N63"/>
    <mergeCell ref="O63:P63"/>
  </mergeCells>
  <phoneticPr fontId="18" type="noConversion"/>
  <pageMargins left="0.7" right="0.7" top="0.75" bottom="0.75" header="0.3" footer="0.3"/>
  <pageSetup paperSize="9" scale="6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workbookViewId="0">
      <selection activeCell="A56" sqref="A56:J59"/>
    </sheetView>
  </sheetViews>
  <sheetFormatPr defaultRowHeight="15"/>
  <cols>
    <col min="1" max="1" width="29.28515625" customWidth="1"/>
  </cols>
  <sheetData>
    <row r="1" spans="1:10">
      <c r="A1" s="7" t="s">
        <v>103</v>
      </c>
    </row>
    <row r="2" spans="1:10">
      <c r="A2" s="437" t="s">
        <v>73</v>
      </c>
      <c r="B2" s="438" t="s">
        <v>104</v>
      </c>
      <c r="C2" s="438"/>
      <c r="D2" s="438"/>
      <c r="E2" s="438" t="s">
        <v>105</v>
      </c>
      <c r="F2" s="438"/>
      <c r="G2" s="438"/>
      <c r="H2" s="437" t="s">
        <v>76</v>
      </c>
      <c r="I2" s="437"/>
      <c r="J2" s="437"/>
    </row>
    <row r="3" spans="1:10" ht="33.75">
      <c r="A3" s="437"/>
      <c r="B3" s="8" t="s">
        <v>106</v>
      </c>
      <c r="C3" s="9" t="s">
        <v>107</v>
      </c>
      <c r="D3" s="10" t="s">
        <v>108</v>
      </c>
      <c r="E3" s="9" t="s">
        <v>109</v>
      </c>
      <c r="F3" s="9" t="s">
        <v>107</v>
      </c>
      <c r="G3" s="10" t="s">
        <v>108</v>
      </c>
      <c r="H3" s="9" t="s">
        <v>110</v>
      </c>
      <c r="I3" s="9" t="s">
        <v>107</v>
      </c>
      <c r="J3" s="10" t="s">
        <v>108</v>
      </c>
    </row>
    <row r="4" spans="1:10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</row>
    <row r="5" spans="1:10" ht="21">
      <c r="A5" s="13" t="s">
        <v>111</v>
      </c>
      <c r="B5" s="14">
        <v>68.25</v>
      </c>
      <c r="C5" s="14">
        <v>68.25</v>
      </c>
      <c r="D5" s="14">
        <f>D6+D9+D11+D12+D13+D14</f>
        <v>68.25</v>
      </c>
      <c r="E5" s="14">
        <f>E6+E9+E11+E12+E13+E14+E7+E8</f>
        <v>68.25</v>
      </c>
      <c r="F5" s="14">
        <f>F6+F9+F11+F12+F13+F14+F8+F7</f>
        <v>68.25</v>
      </c>
      <c r="G5" s="14">
        <f>G6+G9+G11+G12+G13+G14+G8+G7</f>
        <v>68.25</v>
      </c>
      <c r="H5" s="15" t="s">
        <v>112</v>
      </c>
      <c r="I5" s="15" t="s">
        <v>112</v>
      </c>
      <c r="J5" s="15" t="s">
        <v>112</v>
      </c>
    </row>
    <row r="6" spans="1:10">
      <c r="A6" s="16" t="s">
        <v>90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  <c r="G6" s="14">
        <v>1</v>
      </c>
      <c r="H6" s="15" t="s">
        <v>112</v>
      </c>
      <c r="I6" s="15" t="s">
        <v>112</v>
      </c>
      <c r="J6" s="15" t="s">
        <v>112</v>
      </c>
    </row>
    <row r="7" spans="1:10">
      <c r="A7" s="16" t="s">
        <v>91</v>
      </c>
      <c r="B7" s="14"/>
      <c r="C7" s="14"/>
      <c r="D7" s="14"/>
      <c r="E7" s="14">
        <v>1</v>
      </c>
      <c r="F7" s="14">
        <v>1</v>
      </c>
      <c r="G7" s="14">
        <v>1</v>
      </c>
      <c r="H7" s="15" t="s">
        <v>112</v>
      </c>
      <c r="I7" s="15" t="s">
        <v>112</v>
      </c>
      <c r="J7" s="15" t="s">
        <v>112</v>
      </c>
    </row>
    <row r="8" spans="1:10">
      <c r="A8" s="16" t="s">
        <v>92</v>
      </c>
      <c r="B8" s="14"/>
      <c r="C8" s="14"/>
      <c r="D8" s="14"/>
      <c r="E8" s="14">
        <v>1</v>
      </c>
      <c r="F8" s="14">
        <v>1</v>
      </c>
      <c r="G8" s="14">
        <v>1</v>
      </c>
      <c r="H8" s="15" t="s">
        <v>112</v>
      </c>
      <c r="I8" s="15" t="s">
        <v>112</v>
      </c>
      <c r="J8" s="15" t="s">
        <v>112</v>
      </c>
    </row>
    <row r="9" spans="1:10">
      <c r="A9" s="16" t="s">
        <v>93</v>
      </c>
      <c r="B9" s="14">
        <v>13</v>
      </c>
      <c r="C9" s="14">
        <v>13</v>
      </c>
      <c r="D9" s="14">
        <v>13</v>
      </c>
      <c r="E9" s="14">
        <v>12.5</v>
      </c>
      <c r="F9" s="14">
        <v>12.5</v>
      </c>
      <c r="G9" s="14">
        <v>12.5</v>
      </c>
      <c r="H9" s="15" t="s">
        <v>112</v>
      </c>
      <c r="I9" s="15" t="s">
        <v>112</v>
      </c>
      <c r="J9" s="15" t="s">
        <v>112</v>
      </c>
    </row>
    <row r="10" spans="1:10" ht="22.5">
      <c r="A10" s="16" t="s">
        <v>94</v>
      </c>
      <c r="B10" s="14">
        <v>11.75</v>
      </c>
      <c r="C10" s="14">
        <v>11.75</v>
      </c>
      <c r="D10" s="14">
        <v>11.75</v>
      </c>
      <c r="E10" s="14">
        <v>11.25</v>
      </c>
      <c r="F10" s="14">
        <v>11.25</v>
      </c>
      <c r="G10" s="14">
        <v>11.25</v>
      </c>
      <c r="H10" s="15" t="s">
        <v>112</v>
      </c>
      <c r="I10" s="15" t="s">
        <v>112</v>
      </c>
      <c r="J10" s="15" t="s">
        <v>112</v>
      </c>
    </row>
    <row r="11" spans="1:10" ht="22.5">
      <c r="A11" s="16" t="s">
        <v>113</v>
      </c>
      <c r="B11" s="14">
        <v>21.25</v>
      </c>
      <c r="C11" s="14">
        <v>21.25</v>
      </c>
      <c r="D11" s="14">
        <v>21.25</v>
      </c>
      <c r="E11" s="14">
        <v>21.25</v>
      </c>
      <c r="F11" s="14">
        <v>21.25</v>
      </c>
      <c r="G11" s="14">
        <v>21.25</v>
      </c>
      <c r="H11" s="15" t="s">
        <v>112</v>
      </c>
      <c r="I11" s="15" t="s">
        <v>112</v>
      </c>
      <c r="J11" s="15" t="s">
        <v>112</v>
      </c>
    </row>
    <row r="12" spans="1:10">
      <c r="A12" s="16" t="s">
        <v>96</v>
      </c>
      <c r="B12" s="14">
        <v>11.5</v>
      </c>
      <c r="C12" s="14">
        <v>11.5</v>
      </c>
      <c r="D12" s="14">
        <v>11.5</v>
      </c>
      <c r="E12" s="14">
        <v>11.5</v>
      </c>
      <c r="F12" s="14">
        <v>11.5</v>
      </c>
      <c r="G12" s="14">
        <v>11.5</v>
      </c>
      <c r="H12" s="15" t="s">
        <v>112</v>
      </c>
      <c r="I12" s="15" t="s">
        <v>112</v>
      </c>
      <c r="J12" s="15" t="s">
        <v>112</v>
      </c>
    </row>
    <row r="13" spans="1:10">
      <c r="A13" s="16" t="s">
        <v>97</v>
      </c>
      <c r="B13" s="14">
        <v>1</v>
      </c>
      <c r="C13" s="14">
        <v>1</v>
      </c>
      <c r="D13" s="14">
        <v>1</v>
      </c>
      <c r="E13" s="14">
        <v>1</v>
      </c>
      <c r="F13" s="14">
        <v>1</v>
      </c>
      <c r="G13" s="14">
        <v>1</v>
      </c>
      <c r="H13" s="15" t="s">
        <v>112</v>
      </c>
      <c r="I13" s="15" t="s">
        <v>112</v>
      </c>
      <c r="J13" s="15" t="s">
        <v>112</v>
      </c>
    </row>
    <row r="14" spans="1:10">
      <c r="A14" s="16" t="s">
        <v>98</v>
      </c>
      <c r="B14" s="14">
        <v>20.5</v>
      </c>
      <c r="C14" s="14">
        <v>20.5</v>
      </c>
      <c r="D14" s="14">
        <v>20.5</v>
      </c>
      <c r="E14" s="14">
        <v>19</v>
      </c>
      <c r="F14" s="14">
        <v>19</v>
      </c>
      <c r="G14" s="14">
        <v>19</v>
      </c>
      <c r="H14" s="15" t="s">
        <v>112</v>
      </c>
      <c r="I14" s="15" t="s">
        <v>112</v>
      </c>
      <c r="J14" s="15" t="s">
        <v>112</v>
      </c>
    </row>
    <row r="15" spans="1:10" ht="21">
      <c r="A15" s="13" t="s">
        <v>99</v>
      </c>
      <c r="B15" s="14">
        <f>B16+B19+B21+B22+B23+B24</f>
        <v>56.75</v>
      </c>
      <c r="C15" s="14">
        <f>C16+C19+C21+C22+C23+C24</f>
        <v>53.75</v>
      </c>
      <c r="D15" s="14">
        <f>D16+D19+D21+D22+D23+D24</f>
        <v>53.75</v>
      </c>
      <c r="E15" s="14">
        <f>E16+E19+E21+E22+E23+E24</f>
        <v>52.25</v>
      </c>
      <c r="F15" s="14">
        <f>F16+F19+F21+F22+F23+F24+F18</f>
        <v>63</v>
      </c>
      <c r="G15" s="14">
        <f>G16+G19+G21+G22+G23+G24+G18</f>
        <v>63</v>
      </c>
      <c r="H15" s="15" t="s">
        <v>112</v>
      </c>
      <c r="I15" s="15" t="s">
        <v>112</v>
      </c>
      <c r="J15" s="15" t="s">
        <v>112</v>
      </c>
    </row>
    <row r="16" spans="1:10">
      <c r="A16" s="16" t="s">
        <v>90</v>
      </c>
      <c r="B16" s="14">
        <v>1</v>
      </c>
      <c r="C16" s="14">
        <v>1</v>
      </c>
      <c r="D16" s="14">
        <v>1</v>
      </c>
      <c r="E16" s="14">
        <v>1</v>
      </c>
      <c r="F16" s="14">
        <v>1</v>
      </c>
      <c r="G16" s="14">
        <v>1</v>
      </c>
      <c r="H16" s="15" t="s">
        <v>112</v>
      </c>
      <c r="I16" s="15" t="s">
        <v>112</v>
      </c>
      <c r="J16" s="15" t="s">
        <v>112</v>
      </c>
    </row>
    <row r="17" spans="1:10">
      <c r="A17" s="16" t="s">
        <v>91</v>
      </c>
      <c r="B17" s="14"/>
      <c r="C17" s="14"/>
      <c r="D17" s="14"/>
      <c r="E17" s="14"/>
      <c r="F17" s="14"/>
      <c r="G17" s="14"/>
      <c r="H17" s="15" t="s">
        <v>112</v>
      </c>
      <c r="I17" s="15" t="s">
        <v>112</v>
      </c>
      <c r="J17" s="15" t="s">
        <v>112</v>
      </c>
    </row>
    <row r="18" spans="1:10">
      <c r="A18" s="16" t="s">
        <v>92</v>
      </c>
      <c r="B18" s="14"/>
      <c r="C18" s="14"/>
      <c r="D18" s="14"/>
      <c r="E18" s="14"/>
      <c r="F18" s="14">
        <v>1</v>
      </c>
      <c r="G18" s="14">
        <v>1</v>
      </c>
      <c r="H18" s="15" t="s">
        <v>112</v>
      </c>
      <c r="I18" s="15" t="s">
        <v>112</v>
      </c>
      <c r="J18" s="15" t="s">
        <v>112</v>
      </c>
    </row>
    <row r="19" spans="1:10">
      <c r="A19" s="16" t="s">
        <v>93</v>
      </c>
      <c r="B19" s="14">
        <v>9</v>
      </c>
      <c r="C19" s="14">
        <v>9.25</v>
      </c>
      <c r="D19" s="14">
        <v>9.25</v>
      </c>
      <c r="E19" s="14">
        <v>9.25</v>
      </c>
      <c r="F19" s="14">
        <v>12</v>
      </c>
      <c r="G19" s="14">
        <v>12</v>
      </c>
      <c r="H19" s="15" t="s">
        <v>112</v>
      </c>
      <c r="I19" s="15" t="s">
        <v>112</v>
      </c>
      <c r="J19" s="15" t="s">
        <v>112</v>
      </c>
    </row>
    <row r="20" spans="1:10" ht="22.5">
      <c r="A20" s="16" t="s">
        <v>94</v>
      </c>
      <c r="B20" s="14">
        <v>6.75</v>
      </c>
      <c r="C20" s="14">
        <v>6.75</v>
      </c>
      <c r="D20" s="14">
        <v>6.75</v>
      </c>
      <c r="E20" s="14">
        <v>7.75</v>
      </c>
      <c r="F20" s="14">
        <v>10.75</v>
      </c>
      <c r="G20" s="14">
        <v>10.75</v>
      </c>
      <c r="H20" s="15" t="s">
        <v>112</v>
      </c>
      <c r="I20" s="15" t="s">
        <v>112</v>
      </c>
      <c r="J20" s="15" t="s">
        <v>112</v>
      </c>
    </row>
    <row r="21" spans="1:10" ht="22.5">
      <c r="A21" s="16" t="s">
        <v>113</v>
      </c>
      <c r="B21" s="14">
        <v>19</v>
      </c>
      <c r="C21" s="14">
        <v>18</v>
      </c>
      <c r="D21" s="14">
        <v>18</v>
      </c>
      <c r="E21" s="14">
        <v>18</v>
      </c>
      <c r="F21" s="14">
        <v>19</v>
      </c>
      <c r="G21" s="14">
        <v>19</v>
      </c>
      <c r="H21" s="15" t="s">
        <v>112</v>
      </c>
      <c r="I21" s="15" t="s">
        <v>112</v>
      </c>
      <c r="J21" s="15" t="s">
        <v>112</v>
      </c>
    </row>
    <row r="22" spans="1:10">
      <c r="A22" s="16" t="s">
        <v>96</v>
      </c>
      <c r="B22" s="14">
        <v>10.5</v>
      </c>
      <c r="C22" s="14">
        <v>10</v>
      </c>
      <c r="D22" s="14">
        <v>10</v>
      </c>
      <c r="E22" s="14">
        <v>10</v>
      </c>
      <c r="F22" s="14">
        <v>11</v>
      </c>
      <c r="G22" s="14">
        <v>11</v>
      </c>
      <c r="H22" s="15" t="s">
        <v>112</v>
      </c>
      <c r="I22" s="15" t="s">
        <v>112</v>
      </c>
      <c r="J22" s="15" t="s">
        <v>112</v>
      </c>
    </row>
    <row r="23" spans="1:10">
      <c r="A23" s="16" t="s">
        <v>97</v>
      </c>
      <c r="B23" s="14">
        <v>1</v>
      </c>
      <c r="C23" s="14">
        <v>1</v>
      </c>
      <c r="D23" s="14">
        <v>1</v>
      </c>
      <c r="E23" s="14">
        <v>1</v>
      </c>
      <c r="F23" s="14">
        <v>1</v>
      </c>
      <c r="G23" s="14">
        <v>1</v>
      </c>
      <c r="H23" s="15" t="s">
        <v>112</v>
      </c>
      <c r="I23" s="15" t="s">
        <v>112</v>
      </c>
      <c r="J23" s="15" t="s">
        <v>112</v>
      </c>
    </row>
    <row r="24" spans="1:10">
      <c r="A24" s="16" t="s">
        <v>98</v>
      </c>
      <c r="B24" s="14">
        <v>16.25</v>
      </c>
      <c r="C24" s="14">
        <v>14.5</v>
      </c>
      <c r="D24" s="14">
        <v>14.5</v>
      </c>
      <c r="E24" s="14">
        <v>13</v>
      </c>
      <c r="F24" s="14">
        <v>18</v>
      </c>
      <c r="G24" s="14">
        <v>18</v>
      </c>
      <c r="H24" s="15" t="s">
        <v>112</v>
      </c>
      <c r="I24" s="15" t="s">
        <v>112</v>
      </c>
      <c r="J24" s="15" t="s">
        <v>112</v>
      </c>
    </row>
    <row r="25" spans="1:10">
      <c r="A25" s="13" t="s">
        <v>114</v>
      </c>
      <c r="B25" s="14">
        <f>B26+B29+B31+B32+B33+B34</f>
        <v>61</v>
      </c>
      <c r="C25" s="14">
        <f>C26+C29+C31+C32+C33+C34</f>
        <v>57</v>
      </c>
      <c r="D25" s="14">
        <f>D26+D29+D31+D32+D33+D34</f>
        <v>59</v>
      </c>
      <c r="E25" s="14">
        <f>E26+E29+E31+E32+E33+E34</f>
        <v>62</v>
      </c>
      <c r="F25" s="14">
        <f>F26+F29+F31+F32+F33+F34+F28</f>
        <v>65</v>
      </c>
      <c r="G25" s="14">
        <f>G26+G29+G31+G32+G33+G34+G28</f>
        <v>65</v>
      </c>
      <c r="H25" s="15" t="s">
        <v>112</v>
      </c>
      <c r="I25" s="15" t="s">
        <v>112</v>
      </c>
      <c r="J25" s="15" t="s">
        <v>112</v>
      </c>
    </row>
    <row r="26" spans="1:10">
      <c r="A26" s="16" t="s">
        <v>90</v>
      </c>
      <c r="B26" s="14">
        <v>1</v>
      </c>
      <c r="C26" s="14">
        <v>1</v>
      </c>
      <c r="D26" s="14">
        <v>1</v>
      </c>
      <c r="E26" s="14">
        <v>1</v>
      </c>
      <c r="F26" s="14">
        <v>1</v>
      </c>
      <c r="G26" s="14">
        <v>1</v>
      </c>
      <c r="H26" s="15" t="s">
        <v>112</v>
      </c>
      <c r="I26" s="15" t="s">
        <v>112</v>
      </c>
      <c r="J26" s="15" t="s">
        <v>112</v>
      </c>
    </row>
    <row r="27" spans="1:10">
      <c r="A27" s="16" t="s">
        <v>91</v>
      </c>
      <c r="B27" s="14"/>
      <c r="C27" s="14"/>
      <c r="D27" s="14"/>
      <c r="E27" s="14"/>
      <c r="F27" s="14"/>
      <c r="G27" s="14"/>
      <c r="H27" s="15" t="s">
        <v>112</v>
      </c>
      <c r="I27" s="15" t="s">
        <v>112</v>
      </c>
      <c r="J27" s="15" t="s">
        <v>112</v>
      </c>
    </row>
    <row r="28" spans="1:10">
      <c r="A28" s="16" t="s">
        <v>92</v>
      </c>
      <c r="B28" s="14"/>
      <c r="C28" s="14"/>
      <c r="D28" s="14"/>
      <c r="E28" s="14"/>
      <c r="F28" s="14">
        <v>1</v>
      </c>
      <c r="G28" s="14">
        <v>1</v>
      </c>
      <c r="H28" s="15" t="s">
        <v>112</v>
      </c>
      <c r="I28" s="15" t="s">
        <v>112</v>
      </c>
      <c r="J28" s="15" t="s">
        <v>112</v>
      </c>
    </row>
    <row r="29" spans="1:10">
      <c r="A29" s="16" t="s">
        <v>93</v>
      </c>
      <c r="B29" s="14">
        <v>9</v>
      </c>
      <c r="C29" s="14">
        <v>10</v>
      </c>
      <c r="D29" s="14">
        <v>10</v>
      </c>
      <c r="E29" s="14">
        <v>13</v>
      </c>
      <c r="F29" s="14">
        <v>12</v>
      </c>
      <c r="G29" s="14">
        <v>12</v>
      </c>
      <c r="H29" s="15" t="s">
        <v>112</v>
      </c>
      <c r="I29" s="15" t="s">
        <v>112</v>
      </c>
      <c r="J29" s="15" t="s">
        <v>112</v>
      </c>
    </row>
    <row r="30" spans="1:10" ht="22.5">
      <c r="A30" s="16" t="s">
        <v>94</v>
      </c>
      <c r="B30" s="14">
        <v>8</v>
      </c>
      <c r="C30" s="14">
        <v>9</v>
      </c>
      <c r="D30" s="14">
        <v>9</v>
      </c>
      <c r="E30" s="14">
        <v>13</v>
      </c>
      <c r="F30" s="14">
        <v>10.75</v>
      </c>
      <c r="G30" s="14">
        <v>10.75</v>
      </c>
      <c r="H30" s="15" t="s">
        <v>112</v>
      </c>
      <c r="I30" s="15" t="s">
        <v>112</v>
      </c>
      <c r="J30" s="15" t="s">
        <v>112</v>
      </c>
    </row>
    <row r="31" spans="1:10" ht="22.5">
      <c r="A31" s="16" t="s">
        <v>113</v>
      </c>
      <c r="B31" s="14">
        <v>22</v>
      </c>
      <c r="C31" s="14">
        <v>19</v>
      </c>
      <c r="D31" s="14">
        <v>20</v>
      </c>
      <c r="E31" s="14">
        <v>22</v>
      </c>
      <c r="F31" s="14">
        <v>19</v>
      </c>
      <c r="G31" s="14">
        <v>19</v>
      </c>
      <c r="H31" s="15" t="s">
        <v>112</v>
      </c>
      <c r="I31" s="15" t="s">
        <v>112</v>
      </c>
      <c r="J31" s="15" t="s">
        <v>112</v>
      </c>
    </row>
    <row r="32" spans="1:10">
      <c r="A32" s="16" t="s">
        <v>96</v>
      </c>
      <c r="B32" s="14">
        <v>12</v>
      </c>
      <c r="C32" s="14">
        <v>12</v>
      </c>
      <c r="D32" s="14">
        <v>12</v>
      </c>
      <c r="E32" s="14">
        <v>10</v>
      </c>
      <c r="F32" s="14">
        <v>11</v>
      </c>
      <c r="G32" s="14">
        <v>11</v>
      </c>
      <c r="H32" s="15" t="s">
        <v>112</v>
      </c>
      <c r="I32" s="15" t="s">
        <v>112</v>
      </c>
      <c r="J32" s="15" t="s">
        <v>112</v>
      </c>
    </row>
    <row r="33" spans="1:10">
      <c r="A33" s="16" t="s">
        <v>97</v>
      </c>
      <c r="B33" s="14">
        <v>1</v>
      </c>
      <c r="C33" s="14">
        <v>1</v>
      </c>
      <c r="D33" s="14">
        <v>1</v>
      </c>
      <c r="E33" s="14">
        <v>1</v>
      </c>
      <c r="F33" s="14">
        <v>1</v>
      </c>
      <c r="G33" s="14">
        <v>1</v>
      </c>
      <c r="H33" s="15" t="s">
        <v>112</v>
      </c>
      <c r="I33" s="15" t="s">
        <v>112</v>
      </c>
      <c r="J33" s="15" t="s">
        <v>112</v>
      </c>
    </row>
    <row r="34" spans="1:10">
      <c r="A34" s="16" t="s">
        <v>98</v>
      </c>
      <c r="B34" s="14">
        <v>16</v>
      </c>
      <c r="C34" s="14">
        <v>14</v>
      </c>
      <c r="D34" s="14">
        <v>15</v>
      </c>
      <c r="E34" s="14">
        <v>15</v>
      </c>
      <c r="F34" s="14">
        <v>20</v>
      </c>
      <c r="G34" s="14">
        <v>20</v>
      </c>
      <c r="H34" s="15" t="s">
        <v>112</v>
      </c>
      <c r="I34" s="15" t="s">
        <v>112</v>
      </c>
      <c r="J34" s="15" t="s">
        <v>112</v>
      </c>
    </row>
    <row r="35" spans="1:10" ht="21">
      <c r="A35" s="13" t="s">
        <v>115</v>
      </c>
      <c r="B35" s="15" t="s">
        <v>112</v>
      </c>
      <c r="C35" s="15" t="s">
        <v>112</v>
      </c>
      <c r="D35" s="14">
        <f>D36+D39+D41+D42+D43+D44</f>
        <v>961.60000000000014</v>
      </c>
      <c r="E35" s="15" t="s">
        <v>112</v>
      </c>
      <c r="F35" s="15" t="s">
        <v>112</v>
      </c>
      <c r="G35" s="14">
        <f>G36+G39+G41+G42+G43+G44+G38</f>
        <v>908</v>
      </c>
      <c r="H35" s="15" t="s">
        <v>112</v>
      </c>
      <c r="I35" s="15" t="s">
        <v>112</v>
      </c>
      <c r="J35" s="15" t="s">
        <v>112</v>
      </c>
    </row>
    <row r="36" spans="1:10">
      <c r="A36" s="16" t="s">
        <v>90</v>
      </c>
      <c r="B36" s="15" t="s">
        <v>112</v>
      </c>
      <c r="C36" s="15" t="s">
        <v>112</v>
      </c>
      <c r="D36" s="14">
        <v>47</v>
      </c>
      <c r="E36" s="15" t="s">
        <v>112</v>
      </c>
      <c r="F36" s="15" t="s">
        <v>112</v>
      </c>
      <c r="G36" s="14">
        <v>83.9</v>
      </c>
      <c r="H36" s="15" t="s">
        <v>112</v>
      </c>
      <c r="I36" s="15" t="s">
        <v>112</v>
      </c>
      <c r="J36" s="15" t="s">
        <v>112</v>
      </c>
    </row>
    <row r="37" spans="1:10">
      <c r="A37" s="16" t="s">
        <v>91</v>
      </c>
      <c r="B37" s="15" t="s">
        <v>112</v>
      </c>
      <c r="C37" s="15" t="s">
        <v>112</v>
      </c>
      <c r="D37" s="14"/>
      <c r="E37" s="15" t="s">
        <v>112</v>
      </c>
      <c r="F37" s="15" t="s">
        <v>112</v>
      </c>
      <c r="G37" s="14"/>
      <c r="H37" s="15" t="s">
        <v>112</v>
      </c>
      <c r="I37" s="15" t="s">
        <v>112</v>
      </c>
      <c r="J37" s="15" t="s">
        <v>112</v>
      </c>
    </row>
    <row r="38" spans="1:10">
      <c r="A38" s="16" t="s">
        <v>92</v>
      </c>
      <c r="B38" s="15" t="s">
        <v>112</v>
      </c>
      <c r="C38" s="15" t="s">
        <v>112</v>
      </c>
      <c r="D38" s="14"/>
      <c r="E38" s="15" t="s">
        <v>112</v>
      </c>
      <c r="F38" s="15" t="s">
        <v>112</v>
      </c>
      <c r="G38" s="14">
        <v>53.1</v>
      </c>
      <c r="H38" s="15" t="s">
        <v>112</v>
      </c>
      <c r="I38" s="15" t="s">
        <v>112</v>
      </c>
      <c r="J38" s="15" t="s">
        <v>112</v>
      </c>
    </row>
    <row r="39" spans="1:10">
      <c r="A39" s="16" t="s">
        <v>93</v>
      </c>
      <c r="B39" s="15" t="s">
        <v>112</v>
      </c>
      <c r="C39" s="15" t="s">
        <v>112</v>
      </c>
      <c r="D39" s="14">
        <v>192.8</v>
      </c>
      <c r="E39" s="15" t="s">
        <v>112</v>
      </c>
      <c r="F39" s="15" t="s">
        <v>112</v>
      </c>
      <c r="G39" s="14">
        <v>178</v>
      </c>
      <c r="H39" s="15" t="s">
        <v>112</v>
      </c>
      <c r="I39" s="15" t="s">
        <v>112</v>
      </c>
      <c r="J39" s="15" t="s">
        <v>112</v>
      </c>
    </row>
    <row r="40" spans="1:10" ht="22.5">
      <c r="A40" s="16" t="s">
        <v>94</v>
      </c>
      <c r="B40" s="15" t="s">
        <v>112</v>
      </c>
      <c r="C40" s="15" t="s">
        <v>112</v>
      </c>
      <c r="D40" s="14">
        <v>162.80000000000001</v>
      </c>
      <c r="E40" s="15" t="s">
        <v>112</v>
      </c>
      <c r="F40" s="15" t="s">
        <v>112</v>
      </c>
      <c r="G40" s="14">
        <v>155</v>
      </c>
      <c r="H40" s="15" t="s">
        <v>112</v>
      </c>
      <c r="I40" s="15" t="s">
        <v>112</v>
      </c>
      <c r="J40" s="15" t="s">
        <v>112</v>
      </c>
    </row>
    <row r="41" spans="1:10" ht="22.5">
      <c r="A41" s="16" t="s">
        <v>113</v>
      </c>
      <c r="B41" s="15" t="s">
        <v>112</v>
      </c>
      <c r="C41" s="15" t="s">
        <v>112</v>
      </c>
      <c r="D41" s="14">
        <v>299.3</v>
      </c>
      <c r="E41" s="15" t="s">
        <v>112</v>
      </c>
      <c r="F41" s="15" t="s">
        <v>112</v>
      </c>
      <c r="G41" s="14">
        <v>231.9</v>
      </c>
      <c r="H41" s="15" t="s">
        <v>112</v>
      </c>
      <c r="I41" s="15" t="s">
        <v>112</v>
      </c>
      <c r="J41" s="15" t="s">
        <v>112</v>
      </c>
    </row>
    <row r="42" spans="1:10">
      <c r="A42" s="16" t="s">
        <v>96</v>
      </c>
      <c r="B42" s="15" t="s">
        <v>112</v>
      </c>
      <c r="C42" s="15" t="s">
        <v>112</v>
      </c>
      <c r="D42" s="14">
        <v>168.3</v>
      </c>
      <c r="E42" s="15" t="s">
        <v>112</v>
      </c>
      <c r="F42" s="15" t="s">
        <v>112</v>
      </c>
      <c r="G42" s="14">
        <v>137.6</v>
      </c>
      <c r="H42" s="15" t="s">
        <v>112</v>
      </c>
      <c r="I42" s="15" t="s">
        <v>112</v>
      </c>
      <c r="J42" s="15" t="s">
        <v>112</v>
      </c>
    </row>
    <row r="43" spans="1:10">
      <c r="A43" s="16" t="s">
        <v>97</v>
      </c>
      <c r="B43" s="15" t="s">
        <v>112</v>
      </c>
      <c r="C43" s="15" t="s">
        <v>112</v>
      </c>
      <c r="D43" s="14">
        <v>17.100000000000001</v>
      </c>
      <c r="E43" s="15" t="s">
        <v>112</v>
      </c>
      <c r="F43" s="15" t="s">
        <v>112</v>
      </c>
      <c r="G43" s="14">
        <v>14.1</v>
      </c>
      <c r="H43" s="15" t="s">
        <v>112</v>
      </c>
      <c r="I43" s="15" t="s">
        <v>112</v>
      </c>
      <c r="J43" s="15" t="s">
        <v>112</v>
      </c>
    </row>
    <row r="44" spans="1:10">
      <c r="A44" s="16" t="s">
        <v>98</v>
      </c>
      <c r="B44" s="15" t="s">
        <v>112</v>
      </c>
      <c r="C44" s="15" t="s">
        <v>112</v>
      </c>
      <c r="D44" s="14">
        <v>237.1</v>
      </c>
      <c r="E44" s="15" t="s">
        <v>112</v>
      </c>
      <c r="F44" s="15" t="s">
        <v>112</v>
      </c>
      <c r="G44" s="14">
        <v>209.4</v>
      </c>
      <c r="H44" s="15" t="s">
        <v>112</v>
      </c>
      <c r="I44" s="15" t="s">
        <v>112</v>
      </c>
      <c r="J44" s="15" t="s">
        <v>112</v>
      </c>
    </row>
    <row r="45" spans="1:10" ht="31.5">
      <c r="A45" s="13" t="s">
        <v>116</v>
      </c>
      <c r="B45" s="15" t="s">
        <v>112</v>
      </c>
      <c r="C45" s="15" t="s">
        <v>112</v>
      </c>
      <c r="D45" s="17">
        <f>D35/D25/3*1000</f>
        <v>5432.7683615819215</v>
      </c>
      <c r="E45" s="15" t="s">
        <v>112</v>
      </c>
      <c r="F45" s="15" t="s">
        <v>112</v>
      </c>
      <c r="G45" s="17">
        <f>G35/G25/3*1000</f>
        <v>4656.4102564102568</v>
      </c>
      <c r="H45" s="15" t="s">
        <v>112</v>
      </c>
      <c r="I45" s="15" t="s">
        <v>112</v>
      </c>
      <c r="J45" s="15" t="s">
        <v>112</v>
      </c>
    </row>
    <row r="46" spans="1:10">
      <c r="A46" s="16" t="s">
        <v>90</v>
      </c>
      <c r="B46" s="15" t="s">
        <v>112</v>
      </c>
      <c r="C46" s="15" t="s">
        <v>112</v>
      </c>
      <c r="D46" s="17">
        <f t="shared" ref="D46:D54" si="0">D36/D26/3*1000</f>
        <v>15666.666666666666</v>
      </c>
      <c r="E46" s="15" t="s">
        <v>112</v>
      </c>
      <c r="F46" s="15" t="s">
        <v>112</v>
      </c>
      <c r="G46" s="17">
        <f t="shared" ref="G46:G54" si="1">G36/G26/3*1000</f>
        <v>27966.666666666668</v>
      </c>
      <c r="H46" s="15" t="s">
        <v>112</v>
      </c>
      <c r="I46" s="15" t="s">
        <v>112</v>
      </c>
      <c r="J46" s="15" t="s">
        <v>112</v>
      </c>
    </row>
    <row r="47" spans="1:10">
      <c r="A47" s="16" t="s">
        <v>91</v>
      </c>
      <c r="B47" s="15" t="s">
        <v>112</v>
      </c>
      <c r="C47" s="15" t="s">
        <v>112</v>
      </c>
      <c r="D47" s="17"/>
      <c r="E47" s="15" t="s">
        <v>112</v>
      </c>
      <c r="F47" s="15" t="s">
        <v>112</v>
      </c>
      <c r="G47" s="17"/>
      <c r="H47" s="15" t="s">
        <v>112</v>
      </c>
      <c r="I47" s="15" t="s">
        <v>112</v>
      </c>
      <c r="J47" s="15" t="s">
        <v>112</v>
      </c>
    </row>
    <row r="48" spans="1:10">
      <c r="A48" s="16" t="s">
        <v>92</v>
      </c>
      <c r="B48" s="15" t="s">
        <v>112</v>
      </c>
      <c r="C48" s="15" t="s">
        <v>112</v>
      </c>
      <c r="D48" s="17"/>
      <c r="E48" s="15" t="s">
        <v>112</v>
      </c>
      <c r="F48" s="15" t="s">
        <v>112</v>
      </c>
      <c r="G48" s="17">
        <f>G38/G28/3*1000</f>
        <v>17700</v>
      </c>
      <c r="H48" s="15" t="s">
        <v>112</v>
      </c>
      <c r="I48" s="15" t="s">
        <v>112</v>
      </c>
      <c r="J48" s="15" t="s">
        <v>112</v>
      </c>
    </row>
    <row r="49" spans="1:10">
      <c r="A49" s="16" t="s">
        <v>93</v>
      </c>
      <c r="B49" s="15" t="s">
        <v>112</v>
      </c>
      <c r="C49" s="15" t="s">
        <v>112</v>
      </c>
      <c r="D49" s="17">
        <f t="shared" si="0"/>
        <v>6426.666666666667</v>
      </c>
      <c r="E49" s="15" t="s">
        <v>112</v>
      </c>
      <c r="F49" s="15" t="s">
        <v>112</v>
      </c>
      <c r="G49" s="17">
        <f t="shared" si="1"/>
        <v>4944.4444444444443</v>
      </c>
      <c r="H49" s="15" t="s">
        <v>112</v>
      </c>
      <c r="I49" s="15" t="s">
        <v>112</v>
      </c>
      <c r="J49" s="15" t="s">
        <v>112</v>
      </c>
    </row>
    <row r="50" spans="1:10" ht="22.5">
      <c r="A50" s="16" t="s">
        <v>94</v>
      </c>
      <c r="B50" s="15" t="s">
        <v>112</v>
      </c>
      <c r="C50" s="15" t="s">
        <v>112</v>
      </c>
      <c r="D50" s="17">
        <f t="shared" si="0"/>
        <v>6029.6296296296296</v>
      </c>
      <c r="E50" s="15" t="s">
        <v>112</v>
      </c>
      <c r="F50" s="15" t="s">
        <v>112</v>
      </c>
      <c r="G50" s="17">
        <f t="shared" si="1"/>
        <v>4806.2015503875973</v>
      </c>
      <c r="H50" s="15" t="s">
        <v>112</v>
      </c>
      <c r="I50" s="15" t="s">
        <v>112</v>
      </c>
      <c r="J50" s="15" t="s">
        <v>112</v>
      </c>
    </row>
    <row r="51" spans="1:10" ht="22.5">
      <c r="A51" s="16" t="s">
        <v>113</v>
      </c>
      <c r="B51" s="15" t="s">
        <v>112</v>
      </c>
      <c r="C51" s="15" t="s">
        <v>112</v>
      </c>
      <c r="D51" s="17">
        <f>D41/D31/3*1000</f>
        <v>4988.333333333333</v>
      </c>
      <c r="E51" s="15" t="s">
        <v>112</v>
      </c>
      <c r="F51" s="15" t="s">
        <v>112</v>
      </c>
      <c r="G51" s="17">
        <f>G41/G31/3*1000</f>
        <v>4068.4210526315787</v>
      </c>
      <c r="H51" s="15" t="s">
        <v>112</v>
      </c>
      <c r="I51" s="15" t="s">
        <v>112</v>
      </c>
      <c r="J51" s="15" t="s">
        <v>112</v>
      </c>
    </row>
    <row r="52" spans="1:10">
      <c r="A52" s="16" t="s">
        <v>96</v>
      </c>
      <c r="B52" s="15" t="s">
        <v>112</v>
      </c>
      <c r="C52" s="15" t="s">
        <v>112</v>
      </c>
      <c r="D52" s="17">
        <f t="shared" si="0"/>
        <v>4675</v>
      </c>
      <c r="E52" s="15" t="s">
        <v>112</v>
      </c>
      <c r="F52" s="15" t="s">
        <v>112</v>
      </c>
      <c r="G52" s="17">
        <f t="shared" si="1"/>
        <v>4169.6969696969691</v>
      </c>
      <c r="H52" s="15" t="s">
        <v>112</v>
      </c>
      <c r="I52" s="15" t="s">
        <v>112</v>
      </c>
      <c r="J52" s="15" t="s">
        <v>112</v>
      </c>
    </row>
    <row r="53" spans="1:10">
      <c r="A53" s="16" t="s">
        <v>97</v>
      </c>
      <c r="B53" s="15" t="s">
        <v>112</v>
      </c>
      <c r="C53" s="15" t="s">
        <v>112</v>
      </c>
      <c r="D53" s="17">
        <f t="shared" si="0"/>
        <v>5700</v>
      </c>
      <c r="E53" s="15" t="s">
        <v>112</v>
      </c>
      <c r="F53" s="15" t="s">
        <v>112</v>
      </c>
      <c r="G53" s="17">
        <f t="shared" si="1"/>
        <v>4700</v>
      </c>
      <c r="H53" s="15" t="s">
        <v>112</v>
      </c>
      <c r="I53" s="15" t="s">
        <v>112</v>
      </c>
      <c r="J53" s="15" t="s">
        <v>112</v>
      </c>
    </row>
    <row r="54" spans="1:10">
      <c r="A54" s="16" t="s">
        <v>98</v>
      </c>
      <c r="B54" s="15" t="s">
        <v>112</v>
      </c>
      <c r="C54" s="15" t="s">
        <v>112</v>
      </c>
      <c r="D54" s="17">
        <f t="shared" si="0"/>
        <v>5268.8888888888896</v>
      </c>
      <c r="E54" s="15" t="s">
        <v>112</v>
      </c>
      <c r="F54" s="15" t="s">
        <v>112</v>
      </c>
      <c r="G54" s="17">
        <f t="shared" si="1"/>
        <v>3490</v>
      </c>
      <c r="H54" s="15" t="s">
        <v>112</v>
      </c>
      <c r="I54" s="15" t="s">
        <v>112</v>
      </c>
      <c r="J54" s="15" t="s">
        <v>112</v>
      </c>
    </row>
  </sheetData>
  <mergeCells count="4">
    <mergeCell ref="A2:A3"/>
    <mergeCell ref="B2:D2"/>
    <mergeCell ref="E2:G2"/>
    <mergeCell ref="H2:J2"/>
  </mergeCells>
  <phoneticPr fontId="18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8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2020-12-09T07:25:30Z</dcterms:modified>
</cp:coreProperties>
</file>